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35" windowWidth="15480" windowHeight="9720" activeTab="0"/>
  </bookViews>
  <sheets>
    <sheet name="ELITE  SUB 23" sheetId="1" r:id="rId1"/>
    <sheet name="CADETE" sheetId="2" r:id="rId2"/>
    <sheet name="JUNIOR" sheetId="3" r:id="rId3"/>
    <sheet name="MASTER-30" sheetId="4" r:id="rId4"/>
    <sheet name="MASTER-40" sheetId="5" r:id="rId5"/>
    <sheet name="EQUIPOS" sheetId="6" r:id="rId6"/>
  </sheets>
  <externalReferences>
    <externalReference r:id="rId9"/>
  </externalReferences>
  <definedNames>
    <definedName name="_xlnm.Print_Area" localSheetId="1">'CADETE'!$A$1:$L$17</definedName>
    <definedName name="_xlnm.Print_Area" localSheetId="0">'ELITE  SUB 23'!$A$1:$M$33</definedName>
    <definedName name="_xlnm.Print_Area" localSheetId="5">'EQUIPOS'!$A$1:$J$13</definedName>
    <definedName name="_xlnm.Print_Area" localSheetId="2">'JUNIOR'!$A$1:$L$12</definedName>
    <definedName name="_xlnm.Print_Area" localSheetId="3">'MASTER-30'!$A$1:$L$12</definedName>
    <definedName name="_xlnm.Print_Area" localSheetId="4">'MASTER-40'!$A$1:$M$30</definedName>
  </definedNames>
  <calcPr fullCalcOnLoad="1"/>
</workbook>
</file>

<file path=xl/sharedStrings.xml><?xml version="1.0" encoding="utf-8"?>
<sst xmlns="http://schemas.openxmlformats.org/spreadsheetml/2006/main" count="185" uniqueCount="45">
  <si>
    <t>CATEGORIA:</t>
  </si>
  <si>
    <t>ELITE / SUB - 23</t>
  </si>
  <si>
    <t>Prueba:</t>
  </si>
  <si>
    <t>Puesto</t>
  </si>
  <si>
    <t>Dorsal</t>
  </si>
  <si>
    <t>Nombre</t>
  </si>
  <si>
    <t>Equipo</t>
  </si>
  <si>
    <t>PUNTOS</t>
  </si>
  <si>
    <t>1ª</t>
  </si>
  <si>
    <t>2ª</t>
  </si>
  <si>
    <t>General</t>
  </si>
  <si>
    <t>JUNIOR</t>
  </si>
  <si>
    <t xml:space="preserve">      EQUIPOS</t>
  </si>
  <si>
    <t>3ª</t>
  </si>
  <si>
    <t>4ª</t>
  </si>
  <si>
    <t>5ª</t>
  </si>
  <si>
    <t>CLASIFICACION GENERAL FINAL</t>
  </si>
  <si>
    <t xml:space="preserve">MASTER 30 </t>
  </si>
  <si>
    <t>CADETE</t>
  </si>
  <si>
    <t xml:space="preserve">Categoria </t>
  </si>
  <si>
    <t>Elite</t>
  </si>
  <si>
    <t>Categoria</t>
  </si>
  <si>
    <t>Master 50</t>
  </si>
  <si>
    <t>Master 40</t>
  </si>
  <si>
    <t>LORO PARQUE - LOS SILOS NATURAL</t>
  </si>
  <si>
    <t>Master 41</t>
  </si>
  <si>
    <t>Master 42</t>
  </si>
  <si>
    <t>X Copa Cabildo Insular de Tenerife 2012</t>
  </si>
  <si>
    <t xml:space="preserve">    X Copa Cabildo Insular de Tenerife 2012</t>
  </si>
  <si>
    <t>Patricio González Cabrera</t>
  </si>
  <si>
    <t>Licencia de 1 Dia</t>
  </si>
  <si>
    <t>MASTER 40 50</t>
  </si>
  <si>
    <t>VADEBICIS - CAMPING NAUTA - EL SAUZAL</t>
  </si>
  <si>
    <t>OIMPERS - NIKO MOTOBIKE</t>
  </si>
  <si>
    <t>HAPPY BIKING</t>
  </si>
  <si>
    <t>URUGUAY TENERIFE - ESCAYOLAS JOSE RODRIGUEZ</t>
  </si>
  <si>
    <t>Sub-23</t>
  </si>
  <si>
    <t>Master 43</t>
  </si>
  <si>
    <t>Master 44</t>
  </si>
  <si>
    <t>Master 45</t>
  </si>
  <si>
    <t>PROBICI</t>
  </si>
  <si>
    <t>Master 46</t>
  </si>
  <si>
    <t>Master 47</t>
  </si>
  <si>
    <t>Master 48</t>
  </si>
  <si>
    <t>Master 49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</si>
</sst>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0" fillId="34" borderId="11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0" fillId="36" borderId="12" xfId="0" applyFill="1" applyBorder="1" applyAlignment="1" applyProtection="1">
      <alignment horizontal="center"/>
      <protection locked="0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9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ario\Escritorio\PENDRIVE\2012%20TEMPORADA%20CICLISTA\0-LICENCIAS%202012\Base%20de%20datos%202012%20(DORSAL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General"/>
      <sheetName val="ELITES-SUB 23"/>
      <sheetName val="CADETES"/>
      <sheetName val="JUNIORS"/>
      <sheetName val="MASTER 30"/>
      <sheetName val="MASTER 40 50 60"/>
      <sheetName val="Base de datos 2012 (DORSALES)"/>
    </sheetNames>
    <sheetDataSet>
      <sheetData sheetId="0">
        <row r="4">
          <cell r="A4">
            <v>1</v>
          </cell>
          <cell r="B4" t="str">
            <v>Vicente González Fuentes</v>
          </cell>
          <cell r="E4">
            <v>43351357</v>
          </cell>
          <cell r="F4" t="str">
            <v>Loro Parque-Los Silos Natural</v>
          </cell>
        </row>
        <row r="5">
          <cell r="A5">
            <v>2</v>
          </cell>
          <cell r="B5" t="str">
            <v>Alfredo K. Benítez Casallas</v>
          </cell>
          <cell r="E5">
            <v>78517555</v>
          </cell>
          <cell r="F5" t="str">
            <v>Loro Parque-Los Silos Natural</v>
          </cell>
        </row>
        <row r="6">
          <cell r="A6">
            <v>3</v>
          </cell>
          <cell r="B6" t="str">
            <v>Jorge Andrés de León Hernández</v>
          </cell>
          <cell r="E6">
            <v>79061127</v>
          </cell>
          <cell r="F6" t="str">
            <v>Loro Parque-Los Silos Natural</v>
          </cell>
        </row>
        <row r="7">
          <cell r="A7">
            <v>4</v>
          </cell>
          <cell r="B7" t="str">
            <v>Manuel de León Hernández</v>
          </cell>
          <cell r="E7">
            <v>43819079</v>
          </cell>
          <cell r="F7" t="str">
            <v>Loro Parque-Los Silos Natural</v>
          </cell>
        </row>
        <row r="8">
          <cell r="A8">
            <v>5</v>
          </cell>
          <cell r="B8" t="str">
            <v>Juan Carlos Delgado Vera</v>
          </cell>
          <cell r="E8">
            <v>65187948</v>
          </cell>
          <cell r="F8" t="str">
            <v>Loro Parque-Los Silos Natural</v>
          </cell>
        </row>
        <row r="9">
          <cell r="A9">
            <v>6</v>
          </cell>
          <cell r="B9" t="str">
            <v>Marcos García Ortega</v>
          </cell>
          <cell r="E9">
            <v>43292818</v>
          </cell>
          <cell r="F9" t="str">
            <v>Loro Parque-Los Silos Natural</v>
          </cell>
        </row>
        <row r="10">
          <cell r="A10">
            <v>7</v>
          </cell>
          <cell r="B10" t="str">
            <v>Yacomar García Rodríguez</v>
          </cell>
          <cell r="E10">
            <v>78634974</v>
          </cell>
          <cell r="F10" t="str">
            <v>Loro Parque-Los Silos Natural</v>
          </cell>
        </row>
        <row r="11">
          <cell r="A11">
            <v>8</v>
          </cell>
          <cell r="B11" t="str">
            <v>Raúl Lecuona Gil-Roldan</v>
          </cell>
          <cell r="E11">
            <v>78851628</v>
          </cell>
          <cell r="F11" t="str">
            <v>Loro Parque-Los Silos Natural</v>
          </cell>
        </row>
        <row r="12">
          <cell r="A12">
            <v>9</v>
          </cell>
          <cell r="B12" t="str">
            <v>Juan Manuel Martín Rodríguez</v>
          </cell>
          <cell r="E12">
            <v>43372187</v>
          </cell>
          <cell r="F12" t="str">
            <v>Loro Parque-Los Silos Natural</v>
          </cell>
        </row>
        <row r="13">
          <cell r="A13">
            <v>10</v>
          </cell>
          <cell r="B13" t="str">
            <v>Oliver Medina Moreno</v>
          </cell>
          <cell r="E13">
            <v>43323570</v>
          </cell>
          <cell r="F13" t="str">
            <v>Loro Parque-Los Silos Natural</v>
          </cell>
        </row>
        <row r="14">
          <cell r="A14">
            <v>11</v>
          </cell>
          <cell r="B14" t="str">
            <v>Jacob Reyes Mesa</v>
          </cell>
          <cell r="E14">
            <v>54049413</v>
          </cell>
          <cell r="F14" t="str">
            <v>Loro Parque-Los Silos Natural</v>
          </cell>
        </row>
        <row r="15">
          <cell r="A15">
            <v>12</v>
          </cell>
          <cell r="B15" t="str">
            <v>Adrián Trujillo Gómez</v>
          </cell>
          <cell r="E15">
            <v>78639797</v>
          </cell>
          <cell r="F15" t="str">
            <v>Loro Parque-Los Silos Natural</v>
          </cell>
        </row>
        <row r="16">
          <cell r="A16">
            <v>13</v>
          </cell>
          <cell r="B16" t="str">
            <v>Daniel Casanova Expósito</v>
          </cell>
          <cell r="E16">
            <v>78551173</v>
          </cell>
          <cell r="F16" t="str">
            <v>El Aljibe</v>
          </cell>
        </row>
        <row r="17">
          <cell r="A17">
            <v>14</v>
          </cell>
          <cell r="B17" t="str">
            <v>Lucas Manuel Casañas Plasencia</v>
          </cell>
          <cell r="E17">
            <v>45451033</v>
          </cell>
          <cell r="F17" t="str">
            <v>Almacenes Alvarez</v>
          </cell>
        </row>
        <row r="18">
          <cell r="A18">
            <v>15</v>
          </cell>
          <cell r="B18" t="str">
            <v>Adal Sanabria Tarife</v>
          </cell>
          <cell r="E18">
            <v>78633904</v>
          </cell>
          <cell r="F18" t="str">
            <v>Bentor Santa Ursula</v>
          </cell>
        </row>
        <row r="19">
          <cell r="A19">
            <v>16</v>
          </cell>
          <cell r="B19" t="str">
            <v>Moisés García Hernández</v>
          </cell>
          <cell r="E19">
            <v>78609598</v>
          </cell>
          <cell r="F19" t="str">
            <v>Foto Video Trebol</v>
          </cell>
        </row>
        <row r="20">
          <cell r="A20">
            <v>17</v>
          </cell>
          <cell r="B20" t="str">
            <v>José Miguel Hernández Gonzáles</v>
          </cell>
          <cell r="E20">
            <v>43358849</v>
          </cell>
          <cell r="F20" t="str">
            <v>Foto Video Trebol</v>
          </cell>
        </row>
        <row r="21">
          <cell r="A21">
            <v>18</v>
          </cell>
          <cell r="B21" t="str">
            <v>Antonio Manuel Acosta Brito</v>
          </cell>
          <cell r="E21">
            <v>78620149</v>
          </cell>
          <cell r="F21" t="str">
            <v>Bemekis</v>
          </cell>
        </row>
        <row r="22">
          <cell r="A22">
            <v>19</v>
          </cell>
          <cell r="B22" t="str">
            <v>Alberto Bonilla Toledo</v>
          </cell>
          <cell r="E22">
            <v>42192583</v>
          </cell>
          <cell r="F22" t="str">
            <v>Bemekis</v>
          </cell>
        </row>
        <row r="23">
          <cell r="A23">
            <v>20</v>
          </cell>
          <cell r="B23" t="str">
            <v>Aaron Xerach Herrera Martín</v>
          </cell>
          <cell r="E23">
            <v>54057123</v>
          </cell>
          <cell r="F23" t="str">
            <v>Bemekis</v>
          </cell>
        </row>
        <row r="24">
          <cell r="A24">
            <v>21</v>
          </cell>
          <cell r="B24" t="str">
            <v>Rayco Díaz González</v>
          </cell>
          <cell r="E24">
            <v>78610302</v>
          </cell>
          <cell r="F24" t="str">
            <v>Vadebicis-Camping Nauta-El Sauzal</v>
          </cell>
        </row>
        <row r="25">
          <cell r="A25">
            <v>22</v>
          </cell>
          <cell r="B25" t="str">
            <v>Eloy Gálvez García</v>
          </cell>
          <cell r="E25">
            <v>78692930</v>
          </cell>
          <cell r="F25" t="str">
            <v>Vadebicis-Camping Nauta-El Sauzal</v>
          </cell>
        </row>
        <row r="26">
          <cell r="A26">
            <v>23</v>
          </cell>
          <cell r="B26" t="str">
            <v>Tomas García García</v>
          </cell>
          <cell r="E26">
            <v>78636288</v>
          </cell>
          <cell r="F26" t="str">
            <v>Vadebicis-Camping Nauta-El Sauzal</v>
          </cell>
        </row>
        <row r="27">
          <cell r="A27">
            <v>24</v>
          </cell>
          <cell r="B27" t="str">
            <v>Jacob González Díaz</v>
          </cell>
          <cell r="E27">
            <v>78556099</v>
          </cell>
          <cell r="F27" t="str">
            <v>Vadebicis-Camping Nauta-El Sauzal</v>
          </cell>
        </row>
        <row r="28">
          <cell r="A28">
            <v>25</v>
          </cell>
          <cell r="B28" t="str">
            <v>Diosdado Jesús González Hernández</v>
          </cell>
          <cell r="E28">
            <v>42182228</v>
          </cell>
          <cell r="F28" t="str">
            <v>Vadebicis-Camping Nauta-El Sauzal</v>
          </cell>
        </row>
        <row r="29">
          <cell r="A29">
            <v>26</v>
          </cell>
          <cell r="B29" t="str">
            <v>Daniel Enrique Mayato Mesejo</v>
          </cell>
          <cell r="E29">
            <v>45447485</v>
          </cell>
          <cell r="F29" t="str">
            <v>Vadebicis-Camping Nauta-El Sauzal</v>
          </cell>
        </row>
        <row r="30">
          <cell r="A30">
            <v>27</v>
          </cell>
          <cell r="B30" t="str">
            <v>Juan Mesa Pérez</v>
          </cell>
          <cell r="E30">
            <v>45702914</v>
          </cell>
          <cell r="F30" t="str">
            <v>Vadebicis-Camping Nauta-El Sauzal</v>
          </cell>
        </row>
        <row r="31">
          <cell r="A31">
            <v>28</v>
          </cell>
          <cell r="B31" t="str">
            <v>Manuel Gastón Toledano Pérez</v>
          </cell>
          <cell r="E31">
            <v>45897713</v>
          </cell>
          <cell r="F31" t="str">
            <v>Vadebicis-Camping Nauta-El Sauzal</v>
          </cell>
        </row>
        <row r="32">
          <cell r="A32">
            <v>29</v>
          </cell>
          <cell r="B32" t="str">
            <v>José Feliz Torres González</v>
          </cell>
          <cell r="E32">
            <v>58048734</v>
          </cell>
          <cell r="F32" t="str">
            <v>Vadebicis-Camping Nauta-El Sauzal</v>
          </cell>
        </row>
        <row r="33">
          <cell r="A33">
            <v>30</v>
          </cell>
          <cell r="B33" t="str">
            <v>José Miguel Marrero Amador</v>
          </cell>
          <cell r="E33">
            <v>54040503</v>
          </cell>
          <cell r="F33" t="str">
            <v>Oimpers-Niko Motobike</v>
          </cell>
        </row>
        <row r="34">
          <cell r="A34">
            <v>31</v>
          </cell>
          <cell r="B34" t="str">
            <v>Jonathan Alonso Rodríguez</v>
          </cell>
          <cell r="E34">
            <v>78714891</v>
          </cell>
          <cell r="F34" t="str">
            <v>Oimpers-Niko Motobike</v>
          </cell>
        </row>
        <row r="35">
          <cell r="A35">
            <v>32</v>
          </cell>
          <cell r="B35" t="str">
            <v>Alberto Moisés Alvarez Torres</v>
          </cell>
          <cell r="E35">
            <v>78563149</v>
          </cell>
          <cell r="F35" t="str">
            <v>Oimpers-Niko Motobike</v>
          </cell>
        </row>
        <row r="36">
          <cell r="A36">
            <v>33</v>
          </cell>
          <cell r="B36" t="str">
            <v>Tomas Daniel Amador Gil</v>
          </cell>
          <cell r="E36">
            <v>54043146</v>
          </cell>
          <cell r="F36" t="str">
            <v>Oimpers-Niko Motobike</v>
          </cell>
        </row>
        <row r="37">
          <cell r="A37">
            <v>34</v>
          </cell>
          <cell r="B37" t="str">
            <v>Alberto Manuel Cedrés González</v>
          </cell>
          <cell r="E37">
            <v>78559697</v>
          </cell>
          <cell r="F37" t="str">
            <v>Oimpers-Niko Motobike</v>
          </cell>
        </row>
        <row r="38">
          <cell r="A38">
            <v>35</v>
          </cell>
          <cell r="B38" t="str">
            <v>Juan Manuel Delgado Torres</v>
          </cell>
          <cell r="E38">
            <v>43369620</v>
          </cell>
          <cell r="F38" t="str">
            <v>Oimpers-Niko Motobike</v>
          </cell>
        </row>
        <row r="39">
          <cell r="A39">
            <v>36</v>
          </cell>
          <cell r="B39" t="str">
            <v>Jorge Espinel Cejas</v>
          </cell>
          <cell r="E39">
            <v>43795849</v>
          </cell>
          <cell r="F39" t="str">
            <v>Oimpers-Niko Motobike</v>
          </cell>
        </row>
        <row r="40">
          <cell r="A40">
            <v>37</v>
          </cell>
          <cell r="B40" t="str">
            <v>Antonio Diógenes García Díaz</v>
          </cell>
          <cell r="E40">
            <v>45709749</v>
          </cell>
          <cell r="F40" t="str">
            <v>Oimpers-Niko Motobike</v>
          </cell>
        </row>
        <row r="41">
          <cell r="A41">
            <v>38</v>
          </cell>
          <cell r="B41" t="str">
            <v>Moisés David Hernández Arteaga</v>
          </cell>
          <cell r="E41">
            <v>78715499</v>
          </cell>
          <cell r="F41" t="str">
            <v>Oimpers-Niko Motobike</v>
          </cell>
        </row>
        <row r="42">
          <cell r="A42">
            <v>39</v>
          </cell>
          <cell r="B42" t="str">
            <v>Aitor Navarro Hita</v>
          </cell>
          <cell r="E42">
            <v>78583472</v>
          </cell>
          <cell r="F42" t="str">
            <v>Oimpers-Niko Motobike</v>
          </cell>
        </row>
        <row r="43">
          <cell r="A43">
            <v>40</v>
          </cell>
          <cell r="B43" t="str">
            <v>José Pablo Pérez González</v>
          </cell>
          <cell r="E43">
            <v>45456156</v>
          </cell>
          <cell r="F43" t="str">
            <v>Oimpers-Niko Motobike</v>
          </cell>
        </row>
        <row r="44">
          <cell r="A44">
            <v>41</v>
          </cell>
          <cell r="B44" t="str">
            <v>Mariano Aguado Sainz</v>
          </cell>
          <cell r="E44">
            <v>78697192</v>
          </cell>
          <cell r="F44" t="str">
            <v>Uruguay Tenerife-Escayolas José Rodríguez</v>
          </cell>
        </row>
        <row r="45">
          <cell r="A45">
            <v>42</v>
          </cell>
          <cell r="B45" t="str">
            <v>David Avila Fernández</v>
          </cell>
          <cell r="E45">
            <v>43806135</v>
          </cell>
          <cell r="F45" t="str">
            <v>Uruguay Tenerife-Escayolas José Rodríguez</v>
          </cell>
        </row>
        <row r="46">
          <cell r="A46">
            <v>43</v>
          </cell>
          <cell r="B46" t="str">
            <v>Juvenal Báez Acosta</v>
          </cell>
          <cell r="E46">
            <v>78679438</v>
          </cell>
          <cell r="F46" t="str">
            <v>Uruguay Tenerife-Escayolas José Rodríguez</v>
          </cell>
        </row>
        <row r="47">
          <cell r="A47">
            <v>44</v>
          </cell>
          <cell r="B47" t="str">
            <v>Juan Luis Díaz Barroso</v>
          </cell>
          <cell r="E47">
            <v>42237169</v>
          </cell>
          <cell r="F47" t="str">
            <v>Uruguay Tenerife-Escayolas José Rodríguez</v>
          </cell>
        </row>
        <row r="48">
          <cell r="A48">
            <v>45</v>
          </cell>
          <cell r="B48" t="str">
            <v>Rubén Domínguez García</v>
          </cell>
          <cell r="E48">
            <v>78680227</v>
          </cell>
          <cell r="F48" t="str">
            <v>Uruguay Tenerife-Escayolas José Rodríguez</v>
          </cell>
        </row>
        <row r="49">
          <cell r="A49">
            <v>46</v>
          </cell>
          <cell r="B49" t="str">
            <v>José Ramón Estévez Mouro</v>
          </cell>
          <cell r="E49">
            <v>78786479</v>
          </cell>
          <cell r="F49" t="str">
            <v>Uruguay Tenerife-Escayolas José Rodríguez</v>
          </cell>
        </row>
        <row r="50">
          <cell r="A50">
            <v>47</v>
          </cell>
          <cell r="B50" t="str">
            <v>José Manuel Gago Morgado</v>
          </cell>
          <cell r="E50">
            <v>46851613</v>
          </cell>
          <cell r="F50" t="str">
            <v>Uruguay Tenerife-Escayolas José Rodríguez</v>
          </cell>
        </row>
        <row r="51">
          <cell r="A51">
            <v>48</v>
          </cell>
          <cell r="B51" t="str">
            <v>Jorge Marrero Ibáñez</v>
          </cell>
          <cell r="E51">
            <v>78678391</v>
          </cell>
          <cell r="F51" t="str">
            <v>Uruguay Tenerife-Escayolas José Rodríguez</v>
          </cell>
        </row>
        <row r="52">
          <cell r="A52">
            <v>49</v>
          </cell>
          <cell r="B52" t="str">
            <v>Fernando Raúl Rodríguez Hernández</v>
          </cell>
          <cell r="E52">
            <v>78556674</v>
          </cell>
          <cell r="F52" t="str">
            <v>Uruguay Tenerife-Escayolas José Rodríguez</v>
          </cell>
        </row>
        <row r="53">
          <cell r="A53">
            <v>50</v>
          </cell>
          <cell r="B53" t="str">
            <v>Abel Serrano Martín</v>
          </cell>
          <cell r="E53">
            <v>78697454</v>
          </cell>
          <cell r="F53" t="str">
            <v>Uruguay Tenerife-Escayolas José Rodríguez</v>
          </cell>
        </row>
        <row r="54">
          <cell r="A54">
            <v>51</v>
          </cell>
          <cell r="B54" t="str">
            <v>Armiche Subirana Mosegue</v>
          </cell>
          <cell r="E54">
            <v>78696157</v>
          </cell>
          <cell r="F54" t="str">
            <v>Uruguay Tenerife-Escayolas José Rodríguez</v>
          </cell>
        </row>
        <row r="55">
          <cell r="A55">
            <v>52</v>
          </cell>
          <cell r="B55" t="str">
            <v>Ariel Valencia Almeida</v>
          </cell>
          <cell r="E55">
            <v>78501213</v>
          </cell>
          <cell r="F55" t="str">
            <v>Uruguay Tenerife-Escayolas José Rodríguez</v>
          </cell>
        </row>
        <row r="56">
          <cell r="A56">
            <v>53</v>
          </cell>
          <cell r="B56" t="str">
            <v>PERDIDO</v>
          </cell>
        </row>
        <row r="57">
          <cell r="A57">
            <v>54</v>
          </cell>
          <cell r="B57" t="str">
            <v>Yapci Perera Olivero</v>
          </cell>
          <cell r="E57">
            <v>54046224</v>
          </cell>
          <cell r="F57" t="str">
            <v>Uruguay Tenerife-Escayolas José Rodríguez</v>
          </cell>
        </row>
        <row r="58">
          <cell r="A58">
            <v>55</v>
          </cell>
          <cell r="B58" t="str">
            <v>David Martín Abrante</v>
          </cell>
          <cell r="E58">
            <v>43807390</v>
          </cell>
          <cell r="F58" t="str">
            <v>Bemekis</v>
          </cell>
        </row>
        <row r="59">
          <cell r="A59">
            <v>56</v>
          </cell>
          <cell r="B59" t="str">
            <v>Gerardo Ojeda Ponce</v>
          </cell>
          <cell r="E59">
            <v>78500639</v>
          </cell>
          <cell r="F59" t="str">
            <v>La Cuevita</v>
          </cell>
        </row>
        <row r="60">
          <cell r="A60">
            <v>57</v>
          </cell>
          <cell r="B60" t="str">
            <v>Eduardo Ramos Megolla</v>
          </cell>
          <cell r="E60">
            <v>78720177</v>
          </cell>
          <cell r="F60" t="str">
            <v>Bemekis</v>
          </cell>
        </row>
        <row r="61">
          <cell r="A61">
            <v>58</v>
          </cell>
          <cell r="B61" t="str">
            <v>Antonio Bruno Acosta Guerra</v>
          </cell>
          <cell r="E61">
            <v>78480763</v>
          </cell>
          <cell r="F61" t="str">
            <v>La Cuevita</v>
          </cell>
        </row>
        <row r="62">
          <cell r="A62">
            <v>59</v>
          </cell>
          <cell r="B62" t="str">
            <v>José Manuel Ravelo Torres</v>
          </cell>
          <cell r="E62">
            <v>78708945</v>
          </cell>
          <cell r="F62" t="str">
            <v>Oimpers-Niko Motobike</v>
          </cell>
        </row>
        <row r="63">
          <cell r="A63">
            <v>60</v>
          </cell>
          <cell r="B63" t="str">
            <v>Briac Badt Abad</v>
          </cell>
          <cell r="E63">
            <v>45455246</v>
          </cell>
          <cell r="F63" t="str">
            <v>Oimpers-Niko Motobike</v>
          </cell>
        </row>
        <row r="64">
          <cell r="A64">
            <v>61</v>
          </cell>
          <cell r="B64" t="str">
            <v>Esteban Cardona Ospina</v>
          </cell>
          <cell r="E64" t="str">
            <v>Y1003347</v>
          </cell>
          <cell r="F64" t="str">
            <v>Probicis</v>
          </cell>
        </row>
        <row r="65">
          <cell r="A65">
            <v>62</v>
          </cell>
          <cell r="B65" t="str">
            <v>Antonio Cruz Latorre</v>
          </cell>
          <cell r="E65">
            <v>38818936</v>
          </cell>
          <cell r="F65" t="str">
            <v>Probicis</v>
          </cell>
        </row>
        <row r="66">
          <cell r="A66">
            <v>63</v>
          </cell>
          <cell r="B66" t="str">
            <v>Francisco José Díaz Hernández</v>
          </cell>
          <cell r="E66">
            <v>78692350</v>
          </cell>
          <cell r="F66" t="str">
            <v>Probicis</v>
          </cell>
        </row>
        <row r="67">
          <cell r="A67">
            <v>64</v>
          </cell>
          <cell r="B67" t="str">
            <v>Carlos Gregorio Hernández Walo</v>
          </cell>
          <cell r="E67">
            <v>78626679</v>
          </cell>
          <cell r="F67" t="str">
            <v>Probicis</v>
          </cell>
        </row>
        <row r="68">
          <cell r="A68">
            <v>65</v>
          </cell>
          <cell r="B68" t="str">
            <v>Cristopher David Santana Cruz</v>
          </cell>
          <cell r="E68">
            <v>45850715</v>
          </cell>
          <cell r="F68" t="str">
            <v>Probicis</v>
          </cell>
        </row>
        <row r="69">
          <cell r="A69">
            <v>66</v>
          </cell>
          <cell r="B69" t="str">
            <v>Juan José Sosa Rodríguez</v>
          </cell>
          <cell r="E69">
            <v>78626129</v>
          </cell>
          <cell r="F69" t="str">
            <v>Probicis</v>
          </cell>
        </row>
        <row r="70">
          <cell r="A70">
            <v>67</v>
          </cell>
          <cell r="B70" t="str">
            <v>Victor Fabián Pérez González  </v>
          </cell>
          <cell r="E70">
            <v>78647673</v>
          </cell>
          <cell r="F70" t="str">
            <v>Bentor Santa Ursula</v>
          </cell>
        </row>
        <row r="71">
          <cell r="A71">
            <v>68</v>
          </cell>
          <cell r="B71" t="str">
            <v>Joaquín David Martín Hernández</v>
          </cell>
          <cell r="E71">
            <v>43821491</v>
          </cell>
          <cell r="F71" t="str">
            <v>Bemekis</v>
          </cell>
        </row>
        <row r="72">
          <cell r="A72">
            <v>69</v>
          </cell>
          <cell r="B72" t="str">
            <v>Sergio Ruíz de la Torre</v>
          </cell>
          <cell r="E72">
            <v>49095734</v>
          </cell>
          <cell r="F72" t="str">
            <v>Oimpers-Niko Motobike</v>
          </cell>
        </row>
        <row r="73">
          <cell r="A73">
            <v>70</v>
          </cell>
          <cell r="B73" t="str">
            <v>Dieter Jacobs</v>
          </cell>
          <cell r="E73" t="str">
            <v>597-7186971-73</v>
          </cell>
          <cell r="F73" t="str">
            <v>Independiente</v>
          </cell>
        </row>
        <row r="74">
          <cell r="A74">
            <v>71</v>
          </cell>
          <cell r="B74" t="str">
            <v>Arístides González Quintana</v>
          </cell>
          <cell r="E74">
            <v>45761665</v>
          </cell>
          <cell r="F74" t="str">
            <v>Kamikaze</v>
          </cell>
        </row>
        <row r="75">
          <cell r="A75">
            <v>72</v>
          </cell>
          <cell r="B75" t="str">
            <v>Ulises García Guerra</v>
          </cell>
          <cell r="E75">
            <v>43288800</v>
          </cell>
          <cell r="F75" t="str">
            <v>Kamikaze</v>
          </cell>
        </row>
        <row r="76">
          <cell r="A76">
            <v>73</v>
          </cell>
          <cell r="B76" t="str">
            <v>David Rodríguez Santos</v>
          </cell>
          <cell r="E76">
            <v>78632959</v>
          </cell>
          <cell r="F76" t="str">
            <v>Bentor Santa Ursula</v>
          </cell>
        </row>
        <row r="77">
          <cell r="A77">
            <v>74</v>
          </cell>
          <cell r="B77" t="str">
            <v>Nulo</v>
          </cell>
        </row>
        <row r="78">
          <cell r="A78">
            <v>75</v>
          </cell>
          <cell r="B78" t="str">
            <v>Nulo</v>
          </cell>
        </row>
        <row r="79">
          <cell r="A79">
            <v>76</v>
          </cell>
          <cell r="B79" t="str">
            <v>Nulo</v>
          </cell>
        </row>
        <row r="80">
          <cell r="A80">
            <v>77</v>
          </cell>
          <cell r="B80" t="str">
            <v>Nulo</v>
          </cell>
        </row>
        <row r="81">
          <cell r="A81">
            <v>78</v>
          </cell>
          <cell r="B81" t="str">
            <v>Nulo</v>
          </cell>
        </row>
        <row r="82">
          <cell r="A82">
            <v>79</v>
          </cell>
          <cell r="B82" t="str">
            <v>Nulo</v>
          </cell>
        </row>
        <row r="83">
          <cell r="A83">
            <v>80</v>
          </cell>
          <cell r="B83" t="str">
            <v>Nulo</v>
          </cell>
        </row>
        <row r="84">
          <cell r="A84">
            <v>81</v>
          </cell>
          <cell r="B84" t="str">
            <v>Bart Bonne</v>
          </cell>
          <cell r="E84" t="str">
            <v>Y1851429</v>
          </cell>
          <cell r="F84" t="str">
            <v>Happy Biking</v>
          </cell>
        </row>
        <row r="85">
          <cell r="A85">
            <v>82</v>
          </cell>
          <cell r="B85" t="str">
            <v>Marcos García Hernández</v>
          </cell>
          <cell r="E85">
            <v>44323947</v>
          </cell>
          <cell r="F85" t="str">
            <v>Happy Biking</v>
          </cell>
        </row>
        <row r="86">
          <cell r="A86">
            <v>83</v>
          </cell>
          <cell r="B86" t="str">
            <v>Arístides Hernández González</v>
          </cell>
          <cell r="E86">
            <v>54105756</v>
          </cell>
          <cell r="F86" t="str">
            <v>Happy Biking</v>
          </cell>
        </row>
        <row r="87">
          <cell r="A87">
            <v>84</v>
          </cell>
          <cell r="B87" t="str">
            <v>Daniel León Umpierrez</v>
          </cell>
          <cell r="E87">
            <v>78503726</v>
          </cell>
          <cell r="F87" t="str">
            <v>Happy Biking</v>
          </cell>
        </row>
        <row r="88">
          <cell r="A88">
            <v>85</v>
          </cell>
          <cell r="B88" t="str">
            <v>Pedro D. Quintana Pérez</v>
          </cell>
          <cell r="E88">
            <v>43280447</v>
          </cell>
          <cell r="F88" t="str">
            <v>Happy Biking</v>
          </cell>
        </row>
        <row r="89">
          <cell r="A89">
            <v>86</v>
          </cell>
          <cell r="B89" t="str">
            <v>Jonathan Cabrera Alonso</v>
          </cell>
          <cell r="E89">
            <v>42226044</v>
          </cell>
          <cell r="F89" t="str">
            <v>Happy Biking</v>
          </cell>
        </row>
        <row r="90">
          <cell r="A90">
            <v>87</v>
          </cell>
          <cell r="B90" t="str">
            <v>Nulo</v>
          </cell>
        </row>
        <row r="91">
          <cell r="A91">
            <v>88</v>
          </cell>
          <cell r="B91" t="str">
            <v>Nulo</v>
          </cell>
        </row>
        <row r="92">
          <cell r="A92">
            <v>89</v>
          </cell>
          <cell r="B92" t="str">
            <v>Nulo</v>
          </cell>
        </row>
        <row r="93">
          <cell r="A93">
            <v>90</v>
          </cell>
          <cell r="B93" t="str">
            <v>Nulo</v>
          </cell>
        </row>
        <row r="94">
          <cell r="A94">
            <v>91</v>
          </cell>
          <cell r="B94" t="str">
            <v>Nulo</v>
          </cell>
        </row>
        <row r="95">
          <cell r="A95">
            <v>92</v>
          </cell>
          <cell r="B95" t="str">
            <v>Nulo</v>
          </cell>
        </row>
        <row r="96">
          <cell r="A96">
            <v>93</v>
          </cell>
          <cell r="B96" t="str">
            <v>Nulo</v>
          </cell>
        </row>
        <row r="97">
          <cell r="A97">
            <v>94</v>
          </cell>
          <cell r="B97" t="str">
            <v>Nulo</v>
          </cell>
        </row>
        <row r="98">
          <cell r="A98">
            <v>95</v>
          </cell>
          <cell r="B98" t="str">
            <v>Nulo</v>
          </cell>
        </row>
        <row r="99">
          <cell r="A99">
            <v>96</v>
          </cell>
          <cell r="B99" t="str">
            <v>Nulo</v>
          </cell>
        </row>
        <row r="100">
          <cell r="A100">
            <v>97</v>
          </cell>
          <cell r="B100" t="str">
            <v>Nulo</v>
          </cell>
        </row>
        <row r="101">
          <cell r="A101">
            <v>98</v>
          </cell>
          <cell r="B101" t="str">
            <v>Nulo</v>
          </cell>
        </row>
        <row r="102">
          <cell r="A102">
            <v>99</v>
          </cell>
          <cell r="B102" t="str">
            <v>Nulo</v>
          </cell>
        </row>
        <row r="103">
          <cell r="A103">
            <v>100</v>
          </cell>
          <cell r="B103" t="str">
            <v>Nulo</v>
          </cell>
        </row>
        <row r="104">
          <cell r="A104">
            <v>101</v>
          </cell>
          <cell r="B104" t="str">
            <v>Nulo</v>
          </cell>
        </row>
        <row r="105">
          <cell r="A105">
            <v>102</v>
          </cell>
          <cell r="B105" t="str">
            <v>Nulo</v>
          </cell>
        </row>
        <row r="106">
          <cell r="A106">
            <v>103</v>
          </cell>
          <cell r="B106" t="str">
            <v>Nulo</v>
          </cell>
        </row>
        <row r="107">
          <cell r="A107">
            <v>104</v>
          </cell>
          <cell r="B107" t="str">
            <v>Nulo</v>
          </cell>
        </row>
        <row r="108">
          <cell r="A108">
            <v>105</v>
          </cell>
          <cell r="B108" t="str">
            <v>Nulo</v>
          </cell>
        </row>
        <row r="109">
          <cell r="A109">
            <v>106</v>
          </cell>
          <cell r="B109" t="str">
            <v>Nulo</v>
          </cell>
        </row>
        <row r="110">
          <cell r="A110">
            <v>107</v>
          </cell>
          <cell r="B110" t="str">
            <v>Nulo</v>
          </cell>
        </row>
        <row r="111">
          <cell r="A111">
            <v>108</v>
          </cell>
          <cell r="B111" t="str">
            <v>Nulo</v>
          </cell>
        </row>
        <row r="112">
          <cell r="A112">
            <v>109</v>
          </cell>
          <cell r="B112" t="str">
            <v>Nulo</v>
          </cell>
        </row>
        <row r="113">
          <cell r="A113">
            <v>110</v>
          </cell>
          <cell r="B113" t="str">
            <v>Nulo</v>
          </cell>
        </row>
        <row r="114">
          <cell r="A114">
            <v>111</v>
          </cell>
          <cell r="B114" t="str">
            <v>Nulo</v>
          </cell>
        </row>
        <row r="115">
          <cell r="A115">
            <v>112</v>
          </cell>
          <cell r="B115" t="str">
            <v>Nulo</v>
          </cell>
        </row>
        <row r="116">
          <cell r="A116">
            <v>113</v>
          </cell>
          <cell r="B116" t="str">
            <v>Nulo</v>
          </cell>
        </row>
        <row r="117">
          <cell r="A117">
            <v>114</v>
          </cell>
          <cell r="B117" t="str">
            <v>Nulo</v>
          </cell>
        </row>
        <row r="118">
          <cell r="A118">
            <v>115</v>
          </cell>
          <cell r="B118" t="str">
            <v>Nulo</v>
          </cell>
        </row>
        <row r="119">
          <cell r="A119">
            <v>116</v>
          </cell>
          <cell r="B119" t="str">
            <v>Nulo</v>
          </cell>
        </row>
        <row r="120">
          <cell r="A120">
            <v>117</v>
          </cell>
          <cell r="B120" t="str">
            <v>Nulo</v>
          </cell>
        </row>
        <row r="121">
          <cell r="A121">
            <v>118</v>
          </cell>
          <cell r="B121" t="str">
            <v>Nulo</v>
          </cell>
        </row>
        <row r="122">
          <cell r="A122">
            <v>119</v>
          </cell>
          <cell r="B122" t="str">
            <v>Nulo</v>
          </cell>
        </row>
        <row r="123">
          <cell r="A123">
            <v>120</v>
          </cell>
          <cell r="B123" t="str">
            <v>Nulo</v>
          </cell>
        </row>
        <row r="124">
          <cell r="A124">
            <v>121</v>
          </cell>
          <cell r="B124" t="str">
            <v>Nulo</v>
          </cell>
        </row>
        <row r="125">
          <cell r="A125">
            <v>122</v>
          </cell>
          <cell r="B125" t="str">
            <v>Nulo</v>
          </cell>
        </row>
        <row r="126">
          <cell r="A126">
            <v>123</v>
          </cell>
          <cell r="B126" t="str">
            <v>Nulo</v>
          </cell>
        </row>
        <row r="127">
          <cell r="A127">
            <v>124</v>
          </cell>
          <cell r="B127" t="str">
            <v>Nulo</v>
          </cell>
        </row>
        <row r="128">
          <cell r="A128">
            <v>125</v>
          </cell>
          <cell r="B128" t="str">
            <v>Nulo</v>
          </cell>
        </row>
        <row r="129">
          <cell r="A129">
            <v>126</v>
          </cell>
          <cell r="B129" t="str">
            <v>Nulo</v>
          </cell>
        </row>
        <row r="130">
          <cell r="A130">
            <v>127</v>
          </cell>
          <cell r="B130" t="str">
            <v>Nulo</v>
          </cell>
        </row>
        <row r="131">
          <cell r="A131">
            <v>128</v>
          </cell>
          <cell r="B131" t="str">
            <v>Nulo</v>
          </cell>
        </row>
        <row r="132">
          <cell r="A132">
            <v>129</v>
          </cell>
          <cell r="B132" t="str">
            <v>Nulo</v>
          </cell>
        </row>
        <row r="133">
          <cell r="A133">
            <v>130</v>
          </cell>
          <cell r="B133" t="str">
            <v>Nulo</v>
          </cell>
        </row>
        <row r="134">
          <cell r="A134">
            <v>131</v>
          </cell>
          <cell r="B134" t="str">
            <v>Nulo</v>
          </cell>
        </row>
        <row r="135">
          <cell r="A135">
            <v>132</v>
          </cell>
          <cell r="B135" t="str">
            <v>Nulo</v>
          </cell>
        </row>
        <row r="136">
          <cell r="A136">
            <v>133</v>
          </cell>
          <cell r="B136" t="str">
            <v>Nulo</v>
          </cell>
        </row>
        <row r="137">
          <cell r="A137">
            <v>134</v>
          </cell>
          <cell r="B137" t="str">
            <v>Nulo</v>
          </cell>
        </row>
        <row r="138">
          <cell r="A138">
            <v>135</v>
          </cell>
          <cell r="B138" t="str">
            <v>Nulo</v>
          </cell>
        </row>
        <row r="139">
          <cell r="A139">
            <v>136</v>
          </cell>
          <cell r="B139" t="str">
            <v>Nulo</v>
          </cell>
        </row>
        <row r="140">
          <cell r="A140">
            <v>137</v>
          </cell>
          <cell r="B140" t="str">
            <v>Nulo</v>
          </cell>
        </row>
        <row r="141">
          <cell r="A141">
            <v>138</v>
          </cell>
          <cell r="B141" t="str">
            <v>Nulo</v>
          </cell>
        </row>
        <row r="142">
          <cell r="A142">
            <v>139</v>
          </cell>
          <cell r="B142" t="str">
            <v>Nulo</v>
          </cell>
        </row>
        <row r="143">
          <cell r="A143">
            <v>140</v>
          </cell>
          <cell r="B143" t="str">
            <v>Nulo</v>
          </cell>
        </row>
        <row r="144">
          <cell r="A144">
            <v>141</v>
          </cell>
          <cell r="B144" t="str">
            <v>Sergio Alvarez Febles</v>
          </cell>
          <cell r="E144">
            <v>43379165</v>
          </cell>
          <cell r="F144" t="str">
            <v>Peluquería Bambú</v>
          </cell>
        </row>
        <row r="145">
          <cell r="A145">
            <v>142</v>
          </cell>
          <cell r="B145" t="str">
            <v>Alvaro García Salazar</v>
          </cell>
          <cell r="E145">
            <v>78644289</v>
          </cell>
          <cell r="F145" t="str">
            <v>Peluquería Bambú</v>
          </cell>
        </row>
        <row r="146">
          <cell r="A146">
            <v>143</v>
          </cell>
          <cell r="B146" t="str">
            <v>Enrique Romualdo González Castro</v>
          </cell>
          <cell r="E146">
            <v>78643780</v>
          </cell>
          <cell r="F146" t="str">
            <v>Peluquería Bambú</v>
          </cell>
        </row>
        <row r="147">
          <cell r="A147">
            <v>144</v>
          </cell>
          <cell r="B147" t="str">
            <v>Carlos Enrique Hernández del Pino</v>
          </cell>
          <cell r="E147">
            <v>43384878</v>
          </cell>
          <cell r="F147" t="str">
            <v>Peluquería Bambú</v>
          </cell>
        </row>
        <row r="148">
          <cell r="A148">
            <v>145</v>
          </cell>
          <cell r="B148" t="str">
            <v>Aarón Javier Oliva González</v>
          </cell>
          <cell r="E148">
            <v>43385549</v>
          </cell>
          <cell r="F148" t="str">
            <v>Peluquería Bambú</v>
          </cell>
        </row>
        <row r="149">
          <cell r="A149">
            <v>146</v>
          </cell>
          <cell r="B149" t="str">
            <v>Daniel Cedres Méndez</v>
          </cell>
          <cell r="E149">
            <v>42243634</v>
          </cell>
          <cell r="F149" t="str">
            <v>Oimpers-Niko Motobike</v>
          </cell>
        </row>
        <row r="150">
          <cell r="A150">
            <v>147</v>
          </cell>
          <cell r="B150" t="str">
            <v>Sergio Dorta Pérez</v>
          </cell>
          <cell r="E150">
            <v>43841521</v>
          </cell>
          <cell r="F150" t="str">
            <v>Almacenes Alvarez</v>
          </cell>
        </row>
        <row r="151">
          <cell r="A151">
            <v>148</v>
          </cell>
          <cell r="B151" t="str">
            <v>Samuel García García</v>
          </cell>
          <cell r="E151">
            <v>78649723</v>
          </cell>
          <cell r="F151" t="str">
            <v>Vadebicis-Camping Nauta-El Sauzal</v>
          </cell>
        </row>
        <row r="152">
          <cell r="A152">
            <v>149</v>
          </cell>
          <cell r="B152" t="str">
            <v>Jorge Gonzáles Hernández</v>
          </cell>
          <cell r="E152">
            <v>42241663</v>
          </cell>
          <cell r="F152" t="str">
            <v>Fonteide</v>
          </cell>
        </row>
        <row r="153">
          <cell r="A153">
            <v>150</v>
          </cell>
          <cell r="B153" t="str">
            <v>Jorge Valido Fuentes</v>
          </cell>
          <cell r="E153">
            <v>78645940</v>
          </cell>
          <cell r="F153" t="str">
            <v>Bentor Santa Ursula</v>
          </cell>
        </row>
        <row r="154">
          <cell r="A154">
            <v>151</v>
          </cell>
          <cell r="B154" t="str">
            <v>Josue Suarez Martín</v>
          </cell>
          <cell r="E154">
            <v>54136424</v>
          </cell>
          <cell r="F154" t="str">
            <v>Happy Biking</v>
          </cell>
        </row>
        <row r="155">
          <cell r="A155">
            <v>152</v>
          </cell>
          <cell r="B155" t="str">
            <v>Raquel Ramón Domínguez</v>
          </cell>
          <cell r="E155">
            <v>45366067</v>
          </cell>
          <cell r="F155" t="str">
            <v>Kamikaze</v>
          </cell>
        </row>
        <row r="156">
          <cell r="A156">
            <v>153</v>
          </cell>
          <cell r="B156" t="str">
            <v>Daniel Castillo Lemaur</v>
          </cell>
          <cell r="E156">
            <v>54094913</v>
          </cell>
          <cell r="F156" t="str">
            <v>Bicitel</v>
          </cell>
        </row>
        <row r="157">
          <cell r="A157">
            <v>154</v>
          </cell>
          <cell r="B157" t="str">
            <v>Angel Ortega Rodríguez</v>
          </cell>
          <cell r="E157">
            <v>54160403</v>
          </cell>
          <cell r="F157" t="str">
            <v>Bicitel</v>
          </cell>
        </row>
        <row r="158">
          <cell r="A158">
            <v>155</v>
          </cell>
          <cell r="B158" t="str">
            <v>Lucía Perdomo Suárez</v>
          </cell>
          <cell r="E158">
            <v>54133721</v>
          </cell>
          <cell r="F158" t="str">
            <v>Bicitel</v>
          </cell>
        </row>
        <row r="159">
          <cell r="A159">
            <v>156</v>
          </cell>
          <cell r="B159" t="str">
            <v>Alberto Ramos Monagas</v>
          </cell>
          <cell r="E159">
            <v>54132154</v>
          </cell>
          <cell r="F159" t="str">
            <v>Bicitel</v>
          </cell>
        </row>
        <row r="160">
          <cell r="A160">
            <v>157</v>
          </cell>
          <cell r="B160" t="str">
            <v>Adrián Rodríguez León</v>
          </cell>
          <cell r="E160">
            <v>54123476</v>
          </cell>
          <cell r="F160" t="str">
            <v>Bicitel</v>
          </cell>
        </row>
        <row r="161">
          <cell r="A161">
            <v>158</v>
          </cell>
          <cell r="B161" t="str">
            <v>Oliver Sánchez Rodríguez</v>
          </cell>
          <cell r="E161">
            <v>44728193</v>
          </cell>
          <cell r="F161" t="str">
            <v>Bicitel</v>
          </cell>
        </row>
        <row r="162">
          <cell r="A162">
            <v>159</v>
          </cell>
          <cell r="B162" t="str">
            <v>Jesus Martinez Abreu</v>
          </cell>
          <cell r="E162">
            <v>45354842</v>
          </cell>
          <cell r="F162" t="str">
            <v>Bicitel</v>
          </cell>
        </row>
        <row r="163">
          <cell r="A163">
            <v>160</v>
          </cell>
          <cell r="B163" t="str">
            <v>Nulo</v>
          </cell>
        </row>
        <row r="164">
          <cell r="A164">
            <v>161</v>
          </cell>
          <cell r="B164" t="str">
            <v>Miranda Santana Adams</v>
          </cell>
          <cell r="E164">
            <v>45619879</v>
          </cell>
          <cell r="F164" t="str">
            <v>Ciclocentro</v>
          </cell>
        </row>
        <row r="165">
          <cell r="A165">
            <v>162</v>
          </cell>
          <cell r="B165" t="str">
            <v>Nulo</v>
          </cell>
        </row>
        <row r="166">
          <cell r="A166">
            <v>163</v>
          </cell>
          <cell r="B166" t="str">
            <v>Nulo</v>
          </cell>
        </row>
        <row r="167">
          <cell r="A167">
            <v>164</v>
          </cell>
          <cell r="B167" t="str">
            <v>Nulo</v>
          </cell>
        </row>
        <row r="168">
          <cell r="A168">
            <v>165</v>
          </cell>
          <cell r="B168" t="str">
            <v>Nulo</v>
          </cell>
        </row>
        <row r="169">
          <cell r="A169">
            <v>166</v>
          </cell>
          <cell r="B169" t="str">
            <v>Nulo</v>
          </cell>
        </row>
        <row r="170">
          <cell r="A170">
            <v>167</v>
          </cell>
          <cell r="B170" t="str">
            <v>Nulo</v>
          </cell>
        </row>
        <row r="171">
          <cell r="A171">
            <v>168</v>
          </cell>
          <cell r="B171" t="str">
            <v>Nulo</v>
          </cell>
        </row>
        <row r="172">
          <cell r="A172">
            <v>169</v>
          </cell>
          <cell r="B172" t="str">
            <v>Nulo</v>
          </cell>
        </row>
        <row r="173">
          <cell r="A173">
            <v>170</v>
          </cell>
          <cell r="B173" t="str">
            <v>Nulo</v>
          </cell>
        </row>
        <row r="174">
          <cell r="A174">
            <v>171</v>
          </cell>
          <cell r="B174" t="str">
            <v>Julián Gómez Rodríguez</v>
          </cell>
          <cell r="E174">
            <v>42196037</v>
          </cell>
          <cell r="F174" t="str">
            <v>Almacenes Alvarez</v>
          </cell>
        </row>
        <row r="175">
          <cell r="A175">
            <v>172</v>
          </cell>
          <cell r="B175" t="str">
            <v>Gonzalo Daniel González Ledezma</v>
          </cell>
          <cell r="E175">
            <v>3861557</v>
          </cell>
          <cell r="F175" t="str">
            <v>Almacenes Alvarez</v>
          </cell>
        </row>
        <row r="176">
          <cell r="A176">
            <v>173</v>
          </cell>
          <cell r="B176" t="str">
            <v>Daniel Pérez Trujillo</v>
          </cell>
          <cell r="E176">
            <v>54133568</v>
          </cell>
          <cell r="F176" t="str">
            <v>Almacenes Alvarez</v>
          </cell>
        </row>
        <row r="177">
          <cell r="A177">
            <v>174</v>
          </cell>
          <cell r="B177" t="str">
            <v>Pablo Arteaga García</v>
          </cell>
          <cell r="E177">
            <v>79085412</v>
          </cell>
          <cell r="F177" t="str">
            <v>Oimpers-Niko Motobike</v>
          </cell>
        </row>
        <row r="178">
          <cell r="A178">
            <v>175</v>
          </cell>
          <cell r="B178" t="str">
            <v>Héctor Hernández González</v>
          </cell>
          <cell r="E178">
            <v>54105757</v>
          </cell>
          <cell r="F178" t="str">
            <v>Happy Biking</v>
          </cell>
        </row>
        <row r="179">
          <cell r="A179">
            <v>176</v>
          </cell>
          <cell r="B179" t="str">
            <v>Javier Perdomo Suárez</v>
          </cell>
          <cell r="E179">
            <v>54133720</v>
          </cell>
          <cell r="F179" t="str">
            <v>Bicitel</v>
          </cell>
        </row>
        <row r="180">
          <cell r="A180">
            <v>177</v>
          </cell>
          <cell r="B180" t="str">
            <v>Ubay Vega Santana</v>
          </cell>
          <cell r="E180">
            <v>54124052</v>
          </cell>
          <cell r="F180" t="str">
            <v>Bicitel</v>
          </cell>
        </row>
        <row r="181">
          <cell r="A181">
            <v>178</v>
          </cell>
          <cell r="B181" t="str">
            <v>Antonio Manuel Padron García</v>
          </cell>
          <cell r="E181">
            <v>78594411</v>
          </cell>
          <cell r="F181" t="str">
            <v>Terravolcan</v>
          </cell>
        </row>
        <row r="182">
          <cell r="A182">
            <v>179</v>
          </cell>
          <cell r="B182" t="str">
            <v>Marcos Frias González</v>
          </cell>
          <cell r="E182">
            <v>79080975</v>
          </cell>
          <cell r="F182" t="str">
            <v>Uruguay Tenerife-Escayolas José Rodríguez</v>
          </cell>
        </row>
        <row r="183">
          <cell r="A183">
            <v>180</v>
          </cell>
          <cell r="B183" t="str">
            <v>Nulo</v>
          </cell>
        </row>
        <row r="184">
          <cell r="A184">
            <v>181</v>
          </cell>
          <cell r="B184" t="str">
            <v>Nulo</v>
          </cell>
        </row>
        <row r="185">
          <cell r="A185">
            <v>182</v>
          </cell>
          <cell r="B185" t="str">
            <v>Nulo</v>
          </cell>
        </row>
        <row r="186">
          <cell r="A186">
            <v>183</v>
          </cell>
          <cell r="B186" t="str">
            <v>Nulo</v>
          </cell>
        </row>
        <row r="187">
          <cell r="A187">
            <v>184</v>
          </cell>
          <cell r="B187" t="str">
            <v>Nulo</v>
          </cell>
        </row>
        <row r="188">
          <cell r="A188">
            <v>185</v>
          </cell>
          <cell r="B188" t="str">
            <v>Nulo</v>
          </cell>
        </row>
        <row r="189">
          <cell r="A189">
            <v>186</v>
          </cell>
          <cell r="B189" t="str">
            <v>Nulo</v>
          </cell>
        </row>
        <row r="190">
          <cell r="A190">
            <v>187</v>
          </cell>
          <cell r="B190" t="str">
            <v>Nulo</v>
          </cell>
        </row>
        <row r="191">
          <cell r="A191">
            <v>188</v>
          </cell>
          <cell r="B191" t="str">
            <v>Nulo</v>
          </cell>
        </row>
        <row r="192">
          <cell r="A192">
            <v>189</v>
          </cell>
          <cell r="B192" t="str">
            <v>Nulo</v>
          </cell>
        </row>
        <row r="193">
          <cell r="A193">
            <v>190</v>
          </cell>
          <cell r="B193" t="str">
            <v>Nulo</v>
          </cell>
        </row>
        <row r="194">
          <cell r="A194">
            <v>191</v>
          </cell>
          <cell r="B194" t="str">
            <v>Nulo</v>
          </cell>
        </row>
        <row r="195">
          <cell r="A195">
            <v>192</v>
          </cell>
          <cell r="B195" t="str">
            <v>Nulo</v>
          </cell>
        </row>
        <row r="196">
          <cell r="A196">
            <v>193</v>
          </cell>
          <cell r="B196" t="str">
            <v>Nulo</v>
          </cell>
        </row>
        <row r="197">
          <cell r="A197">
            <v>194</v>
          </cell>
          <cell r="B197" t="str">
            <v>Nulo</v>
          </cell>
        </row>
        <row r="198">
          <cell r="A198">
            <v>195</v>
          </cell>
          <cell r="B198" t="str">
            <v>Nulo</v>
          </cell>
        </row>
        <row r="199">
          <cell r="A199">
            <v>196</v>
          </cell>
          <cell r="B199" t="str">
            <v>Nulo</v>
          </cell>
        </row>
        <row r="200">
          <cell r="A200">
            <v>197</v>
          </cell>
          <cell r="B200" t="str">
            <v>Nulo</v>
          </cell>
        </row>
        <row r="201">
          <cell r="A201">
            <v>198</v>
          </cell>
          <cell r="B201" t="str">
            <v>Nulo</v>
          </cell>
        </row>
        <row r="202">
          <cell r="A202">
            <v>199</v>
          </cell>
          <cell r="B202" t="str">
            <v>Nulo</v>
          </cell>
        </row>
        <row r="203">
          <cell r="A203">
            <v>200</v>
          </cell>
          <cell r="B203" t="str">
            <v>Nulo</v>
          </cell>
        </row>
        <row r="204">
          <cell r="A204">
            <v>201</v>
          </cell>
          <cell r="B204" t="str">
            <v>Adriano Cordobés Dorta</v>
          </cell>
          <cell r="E204">
            <v>43801346</v>
          </cell>
          <cell r="F204" t="str">
            <v>Loro Parque-Los Silos Natural</v>
          </cell>
        </row>
        <row r="205">
          <cell r="A205">
            <v>202</v>
          </cell>
          <cell r="B205" t="str">
            <v>Gregorio Urbano Martín Baute</v>
          </cell>
          <cell r="E205">
            <v>78618899</v>
          </cell>
          <cell r="F205" t="str">
            <v>Loro Parque-Los Silos Natural</v>
          </cell>
        </row>
        <row r="206">
          <cell r="A206">
            <v>203</v>
          </cell>
          <cell r="B206" t="str">
            <v>David Hernández Martín</v>
          </cell>
          <cell r="E206">
            <v>54040966</v>
          </cell>
          <cell r="F206" t="str">
            <v>Ayosa</v>
          </cell>
        </row>
        <row r="207">
          <cell r="A207">
            <v>204</v>
          </cell>
          <cell r="B207" t="str">
            <v>Marco Antonio Martín González</v>
          </cell>
          <cell r="E207">
            <v>78610666</v>
          </cell>
          <cell r="F207" t="str">
            <v>Oimpers-Niko Motobike</v>
          </cell>
        </row>
        <row r="208">
          <cell r="A208">
            <v>205</v>
          </cell>
          <cell r="B208" t="str">
            <v>Nulo</v>
          </cell>
        </row>
        <row r="209">
          <cell r="A209">
            <v>206</v>
          </cell>
          <cell r="B209" t="str">
            <v>Juan Carlos González Pérez</v>
          </cell>
          <cell r="E209">
            <v>43366549</v>
          </cell>
          <cell r="F209" t="str">
            <v>Excavaciones Guillama</v>
          </cell>
        </row>
        <row r="210">
          <cell r="A210">
            <v>207</v>
          </cell>
          <cell r="B210" t="str">
            <v>Juan Francisco Guillama Expósito</v>
          </cell>
          <cell r="E210">
            <v>43372149</v>
          </cell>
          <cell r="F210" t="str">
            <v>Excavaciones Guillama</v>
          </cell>
        </row>
        <row r="211">
          <cell r="A211">
            <v>208</v>
          </cell>
          <cell r="B211" t="str">
            <v>Conrado Alexis Machado Francisco</v>
          </cell>
          <cell r="E211">
            <v>78673558</v>
          </cell>
          <cell r="F211" t="str">
            <v>Excavaciones Guillama</v>
          </cell>
        </row>
        <row r="212">
          <cell r="A212">
            <v>209</v>
          </cell>
          <cell r="B212" t="str">
            <v>Gabriel Ibrahim Machado Francisco</v>
          </cell>
          <cell r="E212">
            <v>43374440</v>
          </cell>
          <cell r="F212" t="str">
            <v>Excavaciones Guillama</v>
          </cell>
        </row>
        <row r="213">
          <cell r="A213">
            <v>210</v>
          </cell>
          <cell r="B213" t="str">
            <v>Jesús Enrique Ramos Martín</v>
          </cell>
          <cell r="E213">
            <v>78609957</v>
          </cell>
          <cell r="F213" t="str">
            <v>Excavaciones Guillama</v>
          </cell>
        </row>
        <row r="214">
          <cell r="A214">
            <v>211</v>
          </cell>
          <cell r="B214" t="str">
            <v>Víctor Heredia Camacho Camacho</v>
          </cell>
          <cell r="E214">
            <v>78416076</v>
          </cell>
          <cell r="F214" t="str">
            <v>Dolomites</v>
          </cell>
        </row>
        <row r="215">
          <cell r="A215">
            <v>212</v>
          </cell>
          <cell r="B215" t="str">
            <v>Adán Izquierdo Brito</v>
          </cell>
          <cell r="E215">
            <v>43794029</v>
          </cell>
          <cell r="F215" t="str">
            <v>Dolomites</v>
          </cell>
        </row>
        <row r="216">
          <cell r="A216">
            <v>213</v>
          </cell>
          <cell r="B216" t="str">
            <v>José Miguel Luis González</v>
          </cell>
          <cell r="E216">
            <v>78622698</v>
          </cell>
          <cell r="F216" t="str">
            <v>Dolomites</v>
          </cell>
        </row>
        <row r="217">
          <cell r="A217">
            <v>214</v>
          </cell>
          <cell r="B217" t="str">
            <v>Alejandro Montesino Negrín</v>
          </cell>
          <cell r="E217">
            <v>78679557</v>
          </cell>
          <cell r="F217" t="str">
            <v>Dolomites</v>
          </cell>
        </row>
        <row r="218">
          <cell r="A218">
            <v>215</v>
          </cell>
          <cell r="B218" t="str">
            <v>Daniel Cruz Viera</v>
          </cell>
          <cell r="E218">
            <v>78495493</v>
          </cell>
          <cell r="F218" t="str">
            <v>Kamikaze</v>
          </cell>
        </row>
        <row r="219">
          <cell r="A219">
            <v>216</v>
          </cell>
          <cell r="B219" t="str">
            <v>Carmelo Ramón Quevedo Suárez</v>
          </cell>
          <cell r="E219">
            <v>42201287</v>
          </cell>
          <cell r="F219" t="str">
            <v>Kamikaze</v>
          </cell>
        </row>
        <row r="220">
          <cell r="A220">
            <v>217</v>
          </cell>
          <cell r="B220" t="str">
            <v>Jonathan Amador Rodríguez</v>
          </cell>
          <cell r="E220">
            <v>78565407</v>
          </cell>
          <cell r="F220" t="str">
            <v>Vadebicis-Camping Nauta-El Sauzal</v>
          </cell>
        </row>
        <row r="221">
          <cell r="A221">
            <v>218</v>
          </cell>
          <cell r="B221" t="str">
            <v>Roberto Carlos Arvelo Núñez</v>
          </cell>
          <cell r="E221">
            <v>78677631</v>
          </cell>
          <cell r="F221" t="str">
            <v>Vadebicis-Camping Nauta-El Sauzal</v>
          </cell>
        </row>
        <row r="222">
          <cell r="A222">
            <v>219</v>
          </cell>
          <cell r="B222" t="str">
            <v>Jesús Emilio Castro Pérez</v>
          </cell>
          <cell r="E222">
            <v>42187989</v>
          </cell>
          <cell r="F222" t="str">
            <v>Vadebicis-Camping Nauta-El Sauzal</v>
          </cell>
        </row>
        <row r="223">
          <cell r="A223">
            <v>220</v>
          </cell>
          <cell r="B223" t="str">
            <v>Julio José González Barreto</v>
          </cell>
          <cell r="E223">
            <v>78618505</v>
          </cell>
          <cell r="F223" t="str">
            <v>Vadebicis-Camping Nauta-El Sauzal</v>
          </cell>
        </row>
        <row r="224">
          <cell r="A224">
            <v>221</v>
          </cell>
          <cell r="B224" t="str">
            <v>David Santos Flores</v>
          </cell>
          <cell r="E224">
            <v>43825213</v>
          </cell>
          <cell r="F224" t="str">
            <v>Vadebicis-Camping Nauta-El Sauzal</v>
          </cell>
        </row>
        <row r="225">
          <cell r="A225">
            <v>222</v>
          </cell>
          <cell r="B225" t="str">
            <v>José David Rodríguez Herrera</v>
          </cell>
          <cell r="E225">
            <v>43809014</v>
          </cell>
          <cell r="F225" t="str">
            <v>Vadebicis-Camping Nauta-El Sauzal</v>
          </cell>
        </row>
        <row r="226">
          <cell r="A226">
            <v>223</v>
          </cell>
          <cell r="B226" t="str">
            <v>Rafael González del Rosario</v>
          </cell>
          <cell r="E226">
            <v>78702460</v>
          </cell>
          <cell r="F226" t="str">
            <v>Sportin nava</v>
          </cell>
        </row>
        <row r="227">
          <cell r="A227">
            <v>224</v>
          </cell>
          <cell r="B227" t="str">
            <v>Javier Jesús Cabrera Arteaga</v>
          </cell>
          <cell r="E227">
            <v>43819391</v>
          </cell>
          <cell r="F227" t="str">
            <v>Bemekis</v>
          </cell>
        </row>
        <row r="228">
          <cell r="A228">
            <v>225</v>
          </cell>
          <cell r="B228" t="str">
            <v>Mahy Febles Díaz</v>
          </cell>
          <cell r="E228">
            <v>78679312</v>
          </cell>
          <cell r="F228" t="str">
            <v>Bemekis</v>
          </cell>
        </row>
        <row r="229">
          <cell r="A229">
            <v>226</v>
          </cell>
          <cell r="B229" t="str">
            <v>Israel Marichal de León</v>
          </cell>
          <cell r="E229">
            <v>43788303</v>
          </cell>
          <cell r="F229" t="str">
            <v>Bemekis</v>
          </cell>
        </row>
        <row r="230">
          <cell r="A230">
            <v>227</v>
          </cell>
          <cell r="B230" t="str">
            <v>Nulo</v>
          </cell>
        </row>
        <row r="231">
          <cell r="A231">
            <v>228</v>
          </cell>
          <cell r="B231" t="str">
            <v>Nulo</v>
          </cell>
        </row>
        <row r="232">
          <cell r="A232">
            <v>229</v>
          </cell>
          <cell r="B232" t="str">
            <v>Aday Palmero Acosta</v>
          </cell>
          <cell r="E232">
            <v>43376641</v>
          </cell>
          <cell r="F232" t="str">
            <v>Bemekis</v>
          </cell>
        </row>
        <row r="233">
          <cell r="A233">
            <v>230</v>
          </cell>
          <cell r="B233" t="str">
            <v>Nulo</v>
          </cell>
        </row>
        <row r="234">
          <cell r="A234">
            <v>231</v>
          </cell>
          <cell r="B234" t="str">
            <v>Manuel Infante García</v>
          </cell>
          <cell r="E234">
            <v>43823164</v>
          </cell>
          <cell r="F234" t="str">
            <v>Uruguay Tenerife-Escayolas José Rodríguez</v>
          </cell>
        </row>
        <row r="235">
          <cell r="A235">
            <v>232</v>
          </cell>
          <cell r="B235" t="str">
            <v>Francisco Javier González Viera</v>
          </cell>
          <cell r="E235">
            <v>45456051</v>
          </cell>
          <cell r="F235" t="str">
            <v>Peluquería Bambú</v>
          </cell>
        </row>
        <row r="236">
          <cell r="A236">
            <v>233</v>
          </cell>
          <cell r="B236" t="str">
            <v>Macario Jesús Marrero Pérez</v>
          </cell>
          <cell r="E236">
            <v>45455068</v>
          </cell>
          <cell r="F236" t="str">
            <v>Peluquería Bambú</v>
          </cell>
        </row>
        <row r="237">
          <cell r="A237">
            <v>234</v>
          </cell>
          <cell r="B237" t="str">
            <v>Cristopher José Ramos García</v>
          </cell>
          <cell r="E237">
            <v>78564948</v>
          </cell>
          <cell r="F237" t="str">
            <v>Peluquería Bambú</v>
          </cell>
        </row>
        <row r="238">
          <cell r="A238">
            <v>235</v>
          </cell>
          <cell r="B238" t="str">
            <v>Iván Rodríguez Dorta</v>
          </cell>
          <cell r="E238">
            <v>78610662</v>
          </cell>
          <cell r="F238" t="str">
            <v>Peluquería Bambú</v>
          </cell>
        </row>
        <row r="239">
          <cell r="A239">
            <v>236</v>
          </cell>
          <cell r="B239" t="str">
            <v>Julián Manuel Sosa Pérez</v>
          </cell>
          <cell r="E239">
            <v>43810846</v>
          </cell>
          <cell r="F239" t="str">
            <v>Peluquería Bambú</v>
          </cell>
        </row>
        <row r="240">
          <cell r="A240">
            <v>237</v>
          </cell>
          <cell r="B240" t="str">
            <v>Roberto Torres Santana</v>
          </cell>
          <cell r="E240">
            <v>45458638</v>
          </cell>
          <cell r="F240" t="str">
            <v>Peluquería Bambú</v>
          </cell>
        </row>
        <row r="241">
          <cell r="A241">
            <v>238</v>
          </cell>
          <cell r="B241" t="str">
            <v>Hugo Bargiela González</v>
          </cell>
          <cell r="E241">
            <v>76909303</v>
          </cell>
          <cell r="F241" t="str">
            <v>Probicis</v>
          </cell>
        </row>
        <row r="242">
          <cell r="A242">
            <v>239</v>
          </cell>
          <cell r="B242" t="str">
            <v>Manuel Jesús Bello Rodríguez</v>
          </cell>
          <cell r="E242">
            <v>43826531</v>
          </cell>
          <cell r="F242" t="str">
            <v>Probicis</v>
          </cell>
        </row>
        <row r="243">
          <cell r="A243">
            <v>240</v>
          </cell>
          <cell r="B243" t="str">
            <v>Jonathan A. González Del Rey</v>
          </cell>
          <cell r="E243">
            <v>43818150</v>
          </cell>
          <cell r="F243" t="str">
            <v>Probicis</v>
          </cell>
        </row>
        <row r="244">
          <cell r="A244">
            <v>241</v>
          </cell>
          <cell r="B244" t="str">
            <v>Moisés Hernández Dorta</v>
          </cell>
          <cell r="E244">
            <v>78677155</v>
          </cell>
          <cell r="F244" t="str">
            <v>Probicis</v>
          </cell>
        </row>
        <row r="245">
          <cell r="A245">
            <v>242</v>
          </cell>
          <cell r="B245" t="str">
            <v>Francisco José Jorge León</v>
          </cell>
          <cell r="E245">
            <v>78610673</v>
          </cell>
          <cell r="F245" t="str">
            <v>Probicis</v>
          </cell>
        </row>
        <row r="246">
          <cell r="A246">
            <v>243</v>
          </cell>
          <cell r="B246" t="str">
            <v>Ulises Jiménez Bello</v>
          </cell>
          <cell r="E246">
            <v>78406492</v>
          </cell>
          <cell r="F246" t="str">
            <v>Chindia</v>
          </cell>
        </row>
        <row r="247">
          <cell r="A247">
            <v>244</v>
          </cell>
          <cell r="B247" t="str">
            <v>Pedro Jesús Martín Pérez</v>
          </cell>
          <cell r="E247">
            <v>43813829</v>
          </cell>
          <cell r="F247" t="str">
            <v>Chindia</v>
          </cell>
        </row>
        <row r="248">
          <cell r="A248">
            <v>245</v>
          </cell>
          <cell r="B248" t="str">
            <v>Francisco Regalo Blanco</v>
          </cell>
          <cell r="E248">
            <v>71930927</v>
          </cell>
          <cell r="F248" t="str">
            <v>Chindia</v>
          </cell>
        </row>
        <row r="249">
          <cell r="A249">
            <v>246</v>
          </cell>
          <cell r="B249" t="str">
            <v>Javier Santiago Núñez Díaz</v>
          </cell>
          <cell r="E249">
            <v>43826009</v>
          </cell>
          <cell r="F249" t="str">
            <v>Plato Chico</v>
          </cell>
        </row>
        <row r="250">
          <cell r="A250">
            <v>247</v>
          </cell>
          <cell r="B250" t="str">
            <v>Ricardo Rodríguez de la Sierra Trujillo</v>
          </cell>
          <cell r="E250">
            <v>43813695</v>
          </cell>
          <cell r="F250" t="str">
            <v>Plato Chico</v>
          </cell>
        </row>
        <row r="251">
          <cell r="A251">
            <v>248</v>
          </cell>
          <cell r="B251" t="str">
            <v>José Luís Rancel Rodríguez</v>
          </cell>
          <cell r="E251">
            <v>78406693</v>
          </cell>
          <cell r="F251" t="str">
            <v>Chaveña</v>
          </cell>
        </row>
        <row r="252">
          <cell r="A252">
            <v>249</v>
          </cell>
          <cell r="B252" t="str">
            <v>Armiche Hernández Suárez</v>
          </cell>
          <cell r="E252">
            <v>54070714</v>
          </cell>
          <cell r="F252" t="str">
            <v>Bicitel</v>
          </cell>
        </row>
        <row r="253">
          <cell r="A253">
            <v>250</v>
          </cell>
          <cell r="B253" t="str">
            <v>Francisco José Pérez Cruz</v>
          </cell>
          <cell r="E253">
            <v>54066883</v>
          </cell>
          <cell r="F253" t="str">
            <v>Mc Donalds Telde-Campus Costaverano</v>
          </cell>
        </row>
        <row r="254">
          <cell r="A254">
            <v>251</v>
          </cell>
          <cell r="B254" t="str">
            <v>Julio de Arcos de Arriba</v>
          </cell>
          <cell r="E254">
            <v>10903568</v>
          </cell>
          <cell r="F254" t="str">
            <v>Sportin nava</v>
          </cell>
        </row>
        <row r="255">
          <cell r="A255">
            <v>252</v>
          </cell>
          <cell r="B255" t="str">
            <v>Ezequiel González González</v>
          </cell>
          <cell r="E255">
            <v>52836017</v>
          </cell>
          <cell r="F255" t="str">
            <v>Mc Donalds Telde-Campus Costaverano</v>
          </cell>
        </row>
        <row r="256">
          <cell r="A256">
            <v>253</v>
          </cell>
          <cell r="B256" t="str">
            <v>Brian Guerra Hernández</v>
          </cell>
          <cell r="E256">
            <v>45709677</v>
          </cell>
          <cell r="F256" t="str">
            <v>Chindia</v>
          </cell>
        </row>
        <row r="257">
          <cell r="A257">
            <v>254</v>
          </cell>
          <cell r="B257" t="str">
            <v>Pedro Martín Rodríguez</v>
          </cell>
          <cell r="E257">
            <v>43810078</v>
          </cell>
          <cell r="F257" t="str">
            <v>Chindia</v>
          </cell>
        </row>
        <row r="258">
          <cell r="A258">
            <v>255</v>
          </cell>
          <cell r="B258" t="str">
            <v>Alberto Pérez Pérez</v>
          </cell>
          <cell r="E258">
            <v>43378093</v>
          </cell>
          <cell r="F258" t="str">
            <v>Chineje</v>
          </cell>
        </row>
        <row r="259">
          <cell r="A259">
            <v>256</v>
          </cell>
          <cell r="B259" t="str">
            <v>Joan Cabrera Esplugas</v>
          </cell>
          <cell r="E259">
            <v>78692060</v>
          </cell>
          <cell r="F259" t="str">
            <v>Mondraker</v>
          </cell>
        </row>
        <row r="260">
          <cell r="A260">
            <v>257</v>
          </cell>
          <cell r="B260" t="str">
            <v>Francisco Royo Molina</v>
          </cell>
          <cell r="E260">
            <v>75235764</v>
          </cell>
          <cell r="F260" t="str">
            <v>Chindia</v>
          </cell>
        </row>
        <row r="261">
          <cell r="A261">
            <v>258</v>
          </cell>
          <cell r="B261" t="str">
            <v>Norberto Alejo Chinea Negrín</v>
          </cell>
          <cell r="E261">
            <v>43807741</v>
          </cell>
          <cell r="F261" t="str">
            <v>Oimpers-Niko Motobike</v>
          </cell>
        </row>
        <row r="262">
          <cell r="A262">
            <v>259</v>
          </cell>
          <cell r="B262" t="str">
            <v>Angel Rubén Quintana Almeida</v>
          </cell>
          <cell r="E262">
            <v>78480380</v>
          </cell>
          <cell r="F262" t="str">
            <v>Mc Donalds Telde-Campus Costaverano</v>
          </cell>
        </row>
        <row r="263">
          <cell r="A263">
            <v>260</v>
          </cell>
          <cell r="B263" t="str">
            <v>José Roberto Chávez Pérez</v>
          </cell>
          <cell r="E263">
            <v>43374333</v>
          </cell>
          <cell r="F263" t="str">
            <v>Excavaciones Guillama</v>
          </cell>
        </row>
        <row r="264">
          <cell r="A264">
            <v>261</v>
          </cell>
          <cell r="B264" t="str">
            <v>José Carlos Febles Díaz</v>
          </cell>
          <cell r="E264">
            <v>43797418</v>
          </cell>
          <cell r="F264" t="str">
            <v>Bemekis</v>
          </cell>
        </row>
        <row r="265">
          <cell r="A265">
            <v>262</v>
          </cell>
          <cell r="B265" t="str">
            <v>Carmelo David González-Chavez Abreu</v>
          </cell>
          <cell r="E265">
            <v>43376550</v>
          </cell>
          <cell r="F265" t="str">
            <v>Bentor Santa Ursula</v>
          </cell>
        </row>
        <row r="266">
          <cell r="A266">
            <v>263</v>
          </cell>
          <cell r="B266" t="str">
            <v>Nulo</v>
          </cell>
        </row>
        <row r="267">
          <cell r="A267">
            <v>264</v>
          </cell>
          <cell r="B267" t="str">
            <v>Nulo</v>
          </cell>
        </row>
        <row r="268">
          <cell r="A268">
            <v>265</v>
          </cell>
          <cell r="B268" t="str">
            <v>Nulo</v>
          </cell>
        </row>
        <row r="269">
          <cell r="A269">
            <v>266</v>
          </cell>
          <cell r="B269" t="str">
            <v>Nulo</v>
          </cell>
        </row>
        <row r="270">
          <cell r="A270">
            <v>267</v>
          </cell>
          <cell r="B270" t="str">
            <v>Nulo</v>
          </cell>
        </row>
        <row r="271">
          <cell r="A271">
            <v>268</v>
          </cell>
          <cell r="B271" t="str">
            <v>Nulo</v>
          </cell>
        </row>
        <row r="272">
          <cell r="A272">
            <v>269</v>
          </cell>
          <cell r="B272" t="str">
            <v>Nulo</v>
          </cell>
        </row>
        <row r="273">
          <cell r="A273">
            <v>270</v>
          </cell>
          <cell r="B273" t="str">
            <v>Nulo</v>
          </cell>
        </row>
        <row r="274">
          <cell r="A274">
            <v>271</v>
          </cell>
          <cell r="B274" t="str">
            <v>Nulo</v>
          </cell>
        </row>
        <row r="275">
          <cell r="A275">
            <v>272</v>
          </cell>
          <cell r="B275" t="str">
            <v>Nulo</v>
          </cell>
        </row>
        <row r="276">
          <cell r="A276">
            <v>273</v>
          </cell>
          <cell r="B276" t="str">
            <v>Nulo</v>
          </cell>
        </row>
        <row r="277">
          <cell r="A277">
            <v>274</v>
          </cell>
          <cell r="B277" t="str">
            <v>Nulo</v>
          </cell>
        </row>
        <row r="278">
          <cell r="A278">
            <v>275</v>
          </cell>
          <cell r="B278" t="str">
            <v>Nulo</v>
          </cell>
        </row>
        <row r="279">
          <cell r="A279">
            <v>276</v>
          </cell>
          <cell r="B279" t="str">
            <v>Nulo</v>
          </cell>
        </row>
        <row r="280">
          <cell r="A280">
            <v>277</v>
          </cell>
          <cell r="B280" t="str">
            <v>Nulo</v>
          </cell>
        </row>
        <row r="281">
          <cell r="A281">
            <v>278</v>
          </cell>
          <cell r="B281" t="str">
            <v>Nulo</v>
          </cell>
        </row>
        <row r="282">
          <cell r="A282">
            <v>279</v>
          </cell>
          <cell r="B282" t="str">
            <v>Nulo</v>
          </cell>
        </row>
        <row r="283">
          <cell r="A283">
            <v>280</v>
          </cell>
          <cell r="B283" t="str">
            <v>Nulo</v>
          </cell>
        </row>
        <row r="284">
          <cell r="A284">
            <v>281</v>
          </cell>
          <cell r="B284" t="str">
            <v>Tomas Jerónimo Alvarez García</v>
          </cell>
          <cell r="E284">
            <v>43356701</v>
          </cell>
          <cell r="F284" t="str">
            <v>Foto Video Trébol</v>
          </cell>
        </row>
        <row r="285">
          <cell r="A285">
            <v>282</v>
          </cell>
          <cell r="B285" t="str">
            <v>José Francisco Alvarez García</v>
          </cell>
          <cell r="E285">
            <v>43359659</v>
          </cell>
          <cell r="F285" t="str">
            <v>Foto Video Trébol</v>
          </cell>
        </row>
        <row r="286">
          <cell r="A286">
            <v>283</v>
          </cell>
          <cell r="B286" t="str">
            <v>Miguel Angel García Gutiérrez</v>
          </cell>
          <cell r="E286">
            <v>43342813</v>
          </cell>
          <cell r="F286" t="str">
            <v>Foto Video Trébol</v>
          </cell>
        </row>
        <row r="287">
          <cell r="A287">
            <v>284</v>
          </cell>
          <cell r="B287" t="str">
            <v>Domingo Lemus Cruz</v>
          </cell>
          <cell r="E287">
            <v>43346669</v>
          </cell>
          <cell r="F287" t="str">
            <v>Foto Video Trébol</v>
          </cell>
        </row>
        <row r="288">
          <cell r="A288">
            <v>285</v>
          </cell>
          <cell r="B288" t="str">
            <v>Francisco Javier Luís González</v>
          </cell>
          <cell r="E288">
            <v>43340209</v>
          </cell>
          <cell r="F288" t="str">
            <v>Foto Video Trébol</v>
          </cell>
        </row>
        <row r="289">
          <cell r="A289">
            <v>286</v>
          </cell>
          <cell r="B289" t="str">
            <v>Francisco José Valladares Peraza</v>
          </cell>
          <cell r="E289">
            <v>43345187</v>
          </cell>
          <cell r="F289" t="str">
            <v>Foto Video Trébol</v>
          </cell>
        </row>
        <row r="290">
          <cell r="A290">
            <v>287</v>
          </cell>
          <cell r="B290" t="str">
            <v>José Ramón Hernández Sánchez</v>
          </cell>
          <cell r="E290">
            <v>42085631</v>
          </cell>
          <cell r="F290" t="str">
            <v>Ciclo 2000</v>
          </cell>
        </row>
        <row r="291">
          <cell r="A291">
            <v>288</v>
          </cell>
          <cell r="B291" t="str">
            <v>José Manuel Méndez Ramos</v>
          </cell>
          <cell r="E291">
            <v>45450237</v>
          </cell>
          <cell r="F291" t="str">
            <v>Ciclo 2000</v>
          </cell>
        </row>
        <row r="292">
          <cell r="A292">
            <v>289</v>
          </cell>
          <cell r="B292" t="str">
            <v>Juan Plata Armas  </v>
          </cell>
          <cell r="E292">
            <v>42098934</v>
          </cell>
          <cell r="F292" t="str">
            <v>Ciclo 2000</v>
          </cell>
        </row>
        <row r="293">
          <cell r="A293">
            <v>290</v>
          </cell>
          <cell r="B293" t="str">
            <v>Juan Pedro Sánchez Fernández</v>
          </cell>
          <cell r="E293" t="str">
            <v>05905368</v>
          </cell>
          <cell r="F293" t="str">
            <v>Ciclo 2000</v>
          </cell>
        </row>
        <row r="294">
          <cell r="A294">
            <v>291</v>
          </cell>
          <cell r="B294" t="str">
            <v>Francisco Luis Cañamero Delgado</v>
          </cell>
          <cell r="E294">
            <v>43767453</v>
          </cell>
          <cell r="F294" t="str">
            <v>Oimpers-Niko Motobike</v>
          </cell>
        </row>
        <row r="295">
          <cell r="A295">
            <v>292</v>
          </cell>
          <cell r="B295" t="str">
            <v>José Martín Latorre Alvarez</v>
          </cell>
          <cell r="E295">
            <v>43618307</v>
          </cell>
          <cell r="F295" t="str">
            <v>Oimpers-Niko Motobike</v>
          </cell>
        </row>
        <row r="296">
          <cell r="A296">
            <v>293</v>
          </cell>
          <cell r="B296" t="str">
            <v>José Manuel Hernández Mora</v>
          </cell>
          <cell r="E296">
            <v>43810561</v>
          </cell>
          <cell r="F296" t="str">
            <v>Loro Parque-Los Silos Natural</v>
          </cell>
        </row>
        <row r="297">
          <cell r="A297">
            <v>294</v>
          </cell>
          <cell r="B297" t="str">
            <v>Humberto Martín Regalado</v>
          </cell>
          <cell r="E297">
            <v>45528534</v>
          </cell>
          <cell r="F297" t="str">
            <v>Loro Parque-Los Silos Natural</v>
          </cell>
        </row>
        <row r="298">
          <cell r="A298">
            <v>295</v>
          </cell>
          <cell r="B298" t="str">
            <v>Félix Miguel Pérez Hernández</v>
          </cell>
          <cell r="E298">
            <v>43624315</v>
          </cell>
          <cell r="F298" t="str">
            <v>Nutrhispanía-Ciclo Curra</v>
          </cell>
        </row>
        <row r="299">
          <cell r="A299">
            <v>296</v>
          </cell>
          <cell r="B299" t="str">
            <v>Antonio Felipe Acosta Hernández</v>
          </cell>
          <cell r="E299">
            <v>42433475</v>
          </cell>
          <cell r="F299" t="str">
            <v>Bemekis</v>
          </cell>
        </row>
        <row r="300">
          <cell r="A300">
            <v>297</v>
          </cell>
          <cell r="B300" t="str">
            <v>Maurizio Bolpagni</v>
          </cell>
          <cell r="E300" t="str">
            <v>X-1003695</v>
          </cell>
          <cell r="F300" t="str">
            <v>Bemekis</v>
          </cell>
        </row>
        <row r="301">
          <cell r="A301">
            <v>298</v>
          </cell>
          <cell r="B301" t="str">
            <v>Juan Luciano Marrero Padrón</v>
          </cell>
          <cell r="E301">
            <v>42938381</v>
          </cell>
          <cell r="F301" t="str">
            <v>Bemekis</v>
          </cell>
        </row>
        <row r="302">
          <cell r="A302">
            <v>299</v>
          </cell>
          <cell r="B302" t="str">
            <v>José Antonio Martín Martín</v>
          </cell>
          <cell r="E302">
            <v>42905193</v>
          </cell>
          <cell r="F302" t="str">
            <v>Bemekis</v>
          </cell>
        </row>
        <row r="303">
          <cell r="A303">
            <v>300</v>
          </cell>
          <cell r="B303" t="str">
            <v>Aureliano Negrín Sangines</v>
          </cell>
          <cell r="E303">
            <v>41919141</v>
          </cell>
          <cell r="F303" t="str">
            <v>Bemekis</v>
          </cell>
        </row>
        <row r="304">
          <cell r="A304">
            <v>301</v>
          </cell>
          <cell r="B304" t="str">
            <v>Diego Jesús Expósito Sosa</v>
          </cell>
          <cell r="E304">
            <v>42083103</v>
          </cell>
          <cell r="F304" t="str">
            <v>Uruguay Tenerife-Escayolas José Rodríguez</v>
          </cell>
        </row>
        <row r="305">
          <cell r="A305">
            <v>302</v>
          </cell>
          <cell r="B305" t="str">
            <v>José Manuel Feijo González</v>
          </cell>
          <cell r="E305" t="str">
            <v>78706651</v>
          </cell>
          <cell r="F305" t="str">
            <v>Uruguay Tenerife-Escayolas José Rodríguez</v>
          </cell>
        </row>
        <row r="306">
          <cell r="A306">
            <v>303</v>
          </cell>
          <cell r="B306" t="str">
            <v>José Luis Huertas Pérez</v>
          </cell>
          <cell r="E306" t="str">
            <v>09306953</v>
          </cell>
          <cell r="F306" t="str">
            <v>Uruguay Tenerife-Escayolas José Rodríguez</v>
          </cell>
        </row>
        <row r="307">
          <cell r="A307">
            <v>304</v>
          </cell>
          <cell r="B307" t="str">
            <v>Juan Carlos López Torres</v>
          </cell>
          <cell r="E307">
            <v>42081583</v>
          </cell>
          <cell r="F307" t="str">
            <v>Uruguay Tenerife-Escayolas José Rodríguez</v>
          </cell>
        </row>
        <row r="308">
          <cell r="A308">
            <v>305</v>
          </cell>
          <cell r="B308" t="str">
            <v>Alberto Martín Cancio</v>
          </cell>
          <cell r="E308">
            <v>78722864</v>
          </cell>
          <cell r="F308" t="str">
            <v>Uruguay Tenerife-Escayolas José Rodríguez</v>
          </cell>
        </row>
        <row r="309">
          <cell r="A309">
            <v>306</v>
          </cell>
          <cell r="B309" t="str">
            <v>José Ramón Rodríguez Delgado</v>
          </cell>
          <cell r="E309">
            <v>43612441</v>
          </cell>
          <cell r="F309" t="str">
            <v>Uruguay Tenerife-Escayolas José Rodríguez</v>
          </cell>
        </row>
        <row r="310">
          <cell r="A310">
            <v>307</v>
          </cell>
          <cell r="B310" t="str">
            <v>Sergio Febles González</v>
          </cell>
          <cell r="E310">
            <v>43775819</v>
          </cell>
          <cell r="F310" t="str">
            <v>Ciclo 2000</v>
          </cell>
        </row>
        <row r="311">
          <cell r="A311">
            <v>308</v>
          </cell>
          <cell r="B311" t="str">
            <v>José Romualdo González Pérez</v>
          </cell>
          <cell r="E311">
            <v>52820445</v>
          </cell>
          <cell r="F311" t="str">
            <v>Peluquería Bambú</v>
          </cell>
        </row>
        <row r="312">
          <cell r="A312">
            <v>309</v>
          </cell>
          <cell r="B312" t="str">
            <v>Juan Carlos Salas Marichal</v>
          </cell>
          <cell r="E312">
            <v>45451608</v>
          </cell>
          <cell r="F312" t="str">
            <v>Peluquería Bambú</v>
          </cell>
        </row>
        <row r="313">
          <cell r="A313">
            <v>310</v>
          </cell>
          <cell r="B313" t="str">
            <v>Juan Ramón Santana Alvarez</v>
          </cell>
          <cell r="E313">
            <v>43620684</v>
          </cell>
          <cell r="F313" t="str">
            <v>Peluquería Bambú</v>
          </cell>
        </row>
        <row r="314">
          <cell r="A314">
            <v>311</v>
          </cell>
          <cell r="B314" t="str">
            <v>Juan Pedro Torres Lorenzo</v>
          </cell>
          <cell r="E314">
            <v>42058947</v>
          </cell>
          <cell r="F314" t="str">
            <v>Peluquería Bambú</v>
          </cell>
        </row>
        <row r="315">
          <cell r="A315">
            <v>312</v>
          </cell>
          <cell r="B315" t="str">
            <v>José Manuel Ucar de Armas</v>
          </cell>
          <cell r="E315">
            <v>45449510</v>
          </cell>
          <cell r="F315" t="str">
            <v>Peluquería Bambú</v>
          </cell>
        </row>
        <row r="316">
          <cell r="A316">
            <v>313</v>
          </cell>
          <cell r="B316" t="str">
            <v>Víctor Manuel González Marcos</v>
          </cell>
          <cell r="E316">
            <v>43362968</v>
          </cell>
          <cell r="F316" t="str">
            <v>Probicis</v>
          </cell>
        </row>
        <row r="317">
          <cell r="A317">
            <v>314</v>
          </cell>
          <cell r="B317" t="str">
            <v>Eduardo Felipe Marrero Chávez</v>
          </cell>
          <cell r="E317">
            <v>42086767</v>
          </cell>
          <cell r="F317" t="str">
            <v>Probicis</v>
          </cell>
        </row>
        <row r="318">
          <cell r="A318">
            <v>315</v>
          </cell>
          <cell r="B318" t="str">
            <v>José Carlos Maceira Rodríguez</v>
          </cell>
          <cell r="E318">
            <v>76898958</v>
          </cell>
          <cell r="F318" t="str">
            <v>Perenquén</v>
          </cell>
        </row>
        <row r="319">
          <cell r="A319">
            <v>316</v>
          </cell>
          <cell r="B319" t="str">
            <v>Juan Pedro Delgado Hernández</v>
          </cell>
          <cell r="E319">
            <v>42054870</v>
          </cell>
          <cell r="F319" t="str">
            <v>Ayosa</v>
          </cell>
        </row>
        <row r="320">
          <cell r="A320">
            <v>317</v>
          </cell>
          <cell r="B320" t="str">
            <v>Fernando Chissotti</v>
          </cell>
          <cell r="E320" t="str">
            <v>X-3643740</v>
          </cell>
          <cell r="F320" t="str">
            <v>Plato Chico</v>
          </cell>
        </row>
        <row r="321">
          <cell r="A321">
            <v>318</v>
          </cell>
          <cell r="B321" t="str">
            <v>Vicente Cabrera Vélez</v>
          </cell>
          <cell r="E321">
            <v>43785067</v>
          </cell>
          <cell r="F321" t="str">
            <v>Ciclo 2000</v>
          </cell>
        </row>
        <row r="322">
          <cell r="A322">
            <v>319</v>
          </cell>
          <cell r="B322" t="str">
            <v>José Ignacio González Válido</v>
          </cell>
          <cell r="E322">
            <v>45457679</v>
          </cell>
          <cell r="F322" t="str">
            <v>Tenvasa</v>
          </cell>
        </row>
        <row r="323">
          <cell r="A323">
            <v>320</v>
          </cell>
          <cell r="B323" t="str">
            <v>José Miguel Hayek Peraza</v>
          </cell>
          <cell r="E323">
            <v>42937797</v>
          </cell>
          <cell r="F323" t="str">
            <v>Tenvasa</v>
          </cell>
        </row>
        <row r="324">
          <cell r="A324">
            <v>321</v>
          </cell>
          <cell r="B324" t="str">
            <v>José Antonio Luis Delgado</v>
          </cell>
          <cell r="E324">
            <v>45449835</v>
          </cell>
          <cell r="F324" t="str">
            <v>Tenvasa</v>
          </cell>
        </row>
        <row r="325">
          <cell r="A325">
            <v>322</v>
          </cell>
          <cell r="B325" t="str">
            <v>Gavin Cook</v>
          </cell>
          <cell r="E325" t="str">
            <v>X-1892349</v>
          </cell>
          <cell r="F325" t="str">
            <v>Chaveña</v>
          </cell>
        </row>
        <row r="326">
          <cell r="A326">
            <v>323</v>
          </cell>
          <cell r="B326" t="str">
            <v>José Manuel Toledo Casanova</v>
          </cell>
          <cell r="E326">
            <v>43770646</v>
          </cell>
          <cell r="F326" t="str">
            <v>Chaveña</v>
          </cell>
        </row>
        <row r="327">
          <cell r="A327">
            <v>324</v>
          </cell>
          <cell r="B327" t="str">
            <v>Miguel Flores Flores</v>
          </cell>
          <cell r="E327">
            <v>52832631</v>
          </cell>
          <cell r="F327" t="str">
            <v>Bicitel</v>
          </cell>
        </row>
        <row r="328">
          <cell r="A328">
            <v>325</v>
          </cell>
          <cell r="B328" t="str">
            <v>Pedro Francisco González Pérez</v>
          </cell>
          <cell r="E328">
            <v>45526283</v>
          </cell>
          <cell r="F328" t="str">
            <v>Getafe</v>
          </cell>
        </row>
        <row r="329">
          <cell r="A329">
            <v>326</v>
          </cell>
          <cell r="B329" t="str">
            <v>Veremundo Pérez Martín</v>
          </cell>
          <cell r="E329">
            <v>43786550</v>
          </cell>
          <cell r="F329" t="str">
            <v>Chindia</v>
          </cell>
        </row>
        <row r="330">
          <cell r="A330">
            <v>327</v>
          </cell>
          <cell r="B330" t="str">
            <v>Edmundo José Esplugas Ramos</v>
          </cell>
          <cell r="E330">
            <v>42061939</v>
          </cell>
          <cell r="F330" t="str">
            <v>Mondraker</v>
          </cell>
        </row>
        <row r="331">
          <cell r="A331">
            <v>328</v>
          </cell>
          <cell r="B331" t="str">
            <v>Remigio Montesinos Negrin</v>
          </cell>
          <cell r="E331">
            <v>42096372</v>
          </cell>
          <cell r="F331" t="str">
            <v>Dolomites</v>
          </cell>
        </row>
        <row r="332">
          <cell r="A332">
            <v>329</v>
          </cell>
          <cell r="B332" t="str">
            <v>Pablo Rodrigo Alijas</v>
          </cell>
          <cell r="E332" t="str">
            <v>09763361</v>
          </cell>
          <cell r="F332" t="str">
            <v>C.C. Monteleón</v>
          </cell>
        </row>
        <row r="333">
          <cell r="A333">
            <v>330</v>
          </cell>
          <cell r="B333" t="str">
            <v>Carmelo Jesús González Fuéntes</v>
          </cell>
          <cell r="E333">
            <v>43351354</v>
          </cell>
          <cell r="F333" t="str">
            <v>Uruguay Tenerife-Escayolas José Rodríguez</v>
          </cell>
        </row>
        <row r="334">
          <cell r="A334">
            <v>331</v>
          </cell>
          <cell r="B334" t="str">
            <v>Nulo</v>
          </cell>
        </row>
        <row r="335">
          <cell r="A335">
            <v>332</v>
          </cell>
          <cell r="B335" t="str">
            <v>Nulo</v>
          </cell>
        </row>
        <row r="336">
          <cell r="A336">
            <v>333</v>
          </cell>
          <cell r="B336" t="str">
            <v>Nulo</v>
          </cell>
        </row>
        <row r="337">
          <cell r="A337">
            <v>334</v>
          </cell>
          <cell r="B337" t="str">
            <v>Nulo</v>
          </cell>
        </row>
        <row r="338">
          <cell r="A338">
            <v>335</v>
          </cell>
          <cell r="B338" t="str">
            <v>Nulo</v>
          </cell>
        </row>
        <row r="339">
          <cell r="A339">
            <v>336</v>
          </cell>
          <cell r="B339" t="str">
            <v>Nulo</v>
          </cell>
        </row>
        <row r="340">
          <cell r="A340">
            <v>337</v>
          </cell>
          <cell r="B340" t="str">
            <v>Nulo</v>
          </cell>
        </row>
        <row r="341">
          <cell r="A341">
            <v>338</v>
          </cell>
          <cell r="B341" t="str">
            <v>Nulo</v>
          </cell>
        </row>
        <row r="342">
          <cell r="A342">
            <v>339</v>
          </cell>
          <cell r="B342" t="str">
            <v>Nulo</v>
          </cell>
        </row>
        <row r="343">
          <cell r="A343">
            <v>340</v>
          </cell>
          <cell r="B343" t="str">
            <v>Nulo</v>
          </cell>
        </row>
        <row r="344">
          <cell r="A344">
            <v>341</v>
          </cell>
          <cell r="B344" t="str">
            <v>Nulo</v>
          </cell>
        </row>
        <row r="345">
          <cell r="A345">
            <v>342</v>
          </cell>
          <cell r="B345" t="str">
            <v>Nulo</v>
          </cell>
        </row>
        <row r="346">
          <cell r="A346">
            <v>343</v>
          </cell>
          <cell r="B346" t="str">
            <v>Nulo</v>
          </cell>
        </row>
        <row r="347">
          <cell r="A347">
            <v>344</v>
          </cell>
          <cell r="B347" t="str">
            <v>Nulo</v>
          </cell>
        </row>
        <row r="348">
          <cell r="A348">
            <v>345</v>
          </cell>
          <cell r="B348" t="str">
            <v>Nulo</v>
          </cell>
        </row>
        <row r="349">
          <cell r="A349">
            <v>346</v>
          </cell>
          <cell r="B349" t="str">
            <v>Nulo</v>
          </cell>
        </row>
        <row r="350">
          <cell r="A350">
            <v>347</v>
          </cell>
          <cell r="B350" t="str">
            <v>Nulo</v>
          </cell>
        </row>
        <row r="351">
          <cell r="A351">
            <v>348</v>
          </cell>
          <cell r="B351" t="str">
            <v>Nulo</v>
          </cell>
        </row>
        <row r="352">
          <cell r="A352">
            <v>349</v>
          </cell>
          <cell r="B352" t="str">
            <v>Nulo</v>
          </cell>
        </row>
        <row r="353">
          <cell r="A353">
            <v>350</v>
          </cell>
          <cell r="B353" t="str">
            <v>Nulo</v>
          </cell>
        </row>
        <row r="354">
          <cell r="A354">
            <v>351</v>
          </cell>
          <cell r="B354" t="str">
            <v>Nulo</v>
          </cell>
        </row>
        <row r="355">
          <cell r="A355">
            <v>352</v>
          </cell>
          <cell r="B355" t="str">
            <v>Nulo</v>
          </cell>
        </row>
        <row r="356">
          <cell r="A356">
            <v>353</v>
          </cell>
          <cell r="B356" t="str">
            <v>Nulo</v>
          </cell>
        </row>
        <row r="357">
          <cell r="A357">
            <v>354</v>
          </cell>
          <cell r="B357" t="str">
            <v>Nulo</v>
          </cell>
        </row>
        <row r="358">
          <cell r="A358">
            <v>355</v>
          </cell>
          <cell r="B358" t="str">
            <v>Nulo</v>
          </cell>
        </row>
        <row r="359">
          <cell r="A359">
            <v>356</v>
          </cell>
          <cell r="B359" t="str">
            <v>Nulo</v>
          </cell>
        </row>
        <row r="360">
          <cell r="A360">
            <v>357</v>
          </cell>
          <cell r="B360" t="str">
            <v>Nulo</v>
          </cell>
        </row>
        <row r="361">
          <cell r="A361">
            <v>358</v>
          </cell>
          <cell r="B361" t="str">
            <v>Nulo</v>
          </cell>
        </row>
        <row r="362">
          <cell r="A362">
            <v>359</v>
          </cell>
          <cell r="B362" t="str">
            <v>Nulo</v>
          </cell>
        </row>
        <row r="363">
          <cell r="A363">
            <v>360</v>
          </cell>
          <cell r="B363" t="str">
            <v>Nulo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145"/>
  <sheetViews>
    <sheetView tabSelected="1" zoomScale="95" zoomScaleNormal="95" zoomScalePageLayoutView="0" workbookViewId="0" topLeftCell="A1">
      <selection activeCell="A7" sqref="A7"/>
    </sheetView>
  </sheetViews>
  <sheetFormatPr defaultColWidth="11.421875" defaultRowHeight="12.75"/>
  <cols>
    <col min="1" max="2" width="7.7109375" style="0" customWidth="1"/>
    <col min="3" max="5" width="11.7109375" style="0" customWidth="1"/>
    <col min="6" max="6" width="40.7109375" style="0" customWidth="1"/>
    <col min="7" max="7" width="9.7109375" style="0" customWidth="1"/>
    <col min="8" max="12" width="5.421875" style="0" customWidth="1"/>
    <col min="13" max="13" width="8.7109375" style="0" customWidth="1"/>
  </cols>
  <sheetData>
    <row r="1" spans="1:15" ht="15.75" customHeight="1">
      <c r="A1" s="49" t="s">
        <v>16</v>
      </c>
      <c r="B1" s="50"/>
      <c r="C1" s="50"/>
      <c r="D1" s="50"/>
      <c r="E1" s="50"/>
      <c r="F1" s="50"/>
      <c r="G1" s="41"/>
      <c r="H1" s="19"/>
      <c r="I1" s="19"/>
      <c r="J1" s="19"/>
      <c r="K1" s="19"/>
      <c r="L1" s="19"/>
      <c r="M1" s="20"/>
      <c r="O1" s="32"/>
    </row>
    <row r="2" spans="1:15" ht="12.75" customHeigh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O2" s="32"/>
    </row>
    <row r="3" spans="1:15" ht="12.75" customHeight="1">
      <c r="A3" s="9" t="s">
        <v>0</v>
      </c>
      <c r="B3" s="6"/>
      <c r="C3" s="10" t="s">
        <v>1</v>
      </c>
      <c r="D3" s="6"/>
      <c r="E3" s="6"/>
      <c r="F3" s="6"/>
      <c r="G3" s="6"/>
      <c r="H3" s="6"/>
      <c r="I3" s="6"/>
      <c r="J3" s="6"/>
      <c r="K3" s="6"/>
      <c r="L3" s="6"/>
      <c r="M3" s="7"/>
      <c r="O3" s="32"/>
    </row>
    <row r="4" spans="1:15" ht="12.75" customHeigh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O4" s="32"/>
    </row>
    <row r="5" spans="1:15" ht="18" customHeight="1">
      <c r="A5" s="9" t="s">
        <v>2</v>
      </c>
      <c r="B5" s="6"/>
      <c r="C5" s="15" t="s">
        <v>27</v>
      </c>
      <c r="D5" s="6"/>
      <c r="E5" s="6"/>
      <c r="F5" s="6"/>
      <c r="G5" s="6"/>
      <c r="H5" s="6"/>
      <c r="I5" s="6"/>
      <c r="J5" s="6"/>
      <c r="K5" s="6"/>
      <c r="L5" s="6"/>
      <c r="M5" s="7"/>
      <c r="O5" s="32"/>
    </row>
    <row r="6" spans="1:15" ht="12.75" customHeight="1">
      <c r="A6" s="9"/>
      <c r="B6" s="6"/>
      <c r="C6" s="11"/>
      <c r="D6" s="6"/>
      <c r="E6" s="6"/>
      <c r="F6" s="6"/>
      <c r="G6" s="6"/>
      <c r="H6" s="6"/>
      <c r="I6" s="6"/>
      <c r="J6" s="6"/>
      <c r="K6" s="6"/>
      <c r="L6" s="6"/>
      <c r="M6" s="7"/>
      <c r="O6" s="32"/>
    </row>
    <row r="7" spans="1:15" ht="13.5" customHeight="1" thickBot="1">
      <c r="A7" s="12" t="s">
        <v>3</v>
      </c>
      <c r="B7" s="1" t="s">
        <v>4</v>
      </c>
      <c r="C7" s="1" t="s">
        <v>5</v>
      </c>
      <c r="D7" s="2"/>
      <c r="E7" s="2"/>
      <c r="F7" s="1" t="s">
        <v>6</v>
      </c>
      <c r="G7" s="1" t="s">
        <v>19</v>
      </c>
      <c r="H7" s="51" t="s">
        <v>7</v>
      </c>
      <c r="I7" s="51"/>
      <c r="J7" s="51"/>
      <c r="K7" s="51"/>
      <c r="L7" s="51"/>
      <c r="M7" s="52"/>
      <c r="N7" s="38" t="s">
        <v>7</v>
      </c>
      <c r="O7" s="32"/>
    </row>
    <row r="8" spans="1:15" ht="13.5" customHeight="1" thickTop="1">
      <c r="A8" s="13"/>
      <c r="B8" s="14"/>
      <c r="C8" s="14"/>
      <c r="D8" s="14"/>
      <c r="E8" s="14"/>
      <c r="F8" s="14"/>
      <c r="G8" s="14"/>
      <c r="H8" s="5" t="s">
        <v>8</v>
      </c>
      <c r="I8" s="5" t="s">
        <v>9</v>
      </c>
      <c r="J8" s="5" t="s">
        <v>13</v>
      </c>
      <c r="K8" s="5" t="s">
        <v>14</v>
      </c>
      <c r="L8" s="5" t="s">
        <v>15</v>
      </c>
      <c r="M8" s="43" t="s">
        <v>10</v>
      </c>
      <c r="O8" s="32"/>
    </row>
    <row r="9" spans="1:15" ht="15.75">
      <c r="A9" s="4">
        <v>1</v>
      </c>
      <c r="B9" s="26">
        <v>71</v>
      </c>
      <c r="C9" s="3" t="str">
        <f>IF(ISBLANK(B9)," ",VLOOKUP(B9,'[1]Master General'!$A$4:$B$387,2))</f>
        <v>Arístides González Quintana</v>
      </c>
      <c r="D9" s="3"/>
      <c r="E9" s="3"/>
      <c r="F9" s="28" t="str">
        <f>IF(ISBLANK(B9)," ",VLOOKUP(B9,'[1]Master General'!$A$4:$F$344,6))</f>
        <v>Kamikaze</v>
      </c>
      <c r="G9" s="42" t="s">
        <v>20</v>
      </c>
      <c r="H9" s="16">
        <v>54</v>
      </c>
      <c r="I9" s="16">
        <v>60</v>
      </c>
      <c r="J9" s="16">
        <v>60</v>
      </c>
      <c r="K9" s="16">
        <v>33</v>
      </c>
      <c r="L9" s="16">
        <v>30</v>
      </c>
      <c r="M9" s="39">
        <f aca="true" t="shared" si="0" ref="M9:M49">H9+I9+J9+K9+L9</f>
        <v>237</v>
      </c>
      <c r="N9" s="38">
        <v>60</v>
      </c>
      <c r="O9" s="29"/>
    </row>
    <row r="10" spans="1:15" ht="15.75">
      <c r="A10" s="4">
        <v>2</v>
      </c>
      <c r="B10" s="26">
        <v>12</v>
      </c>
      <c r="C10" s="3" t="str">
        <f>IF(ISBLANK(B10)," ",VLOOKUP(B10,'[1]Master General'!$A$4:$B$387,2))</f>
        <v>Adrián Trujillo Gómez</v>
      </c>
      <c r="D10" s="3"/>
      <c r="E10" s="3"/>
      <c r="F10" s="28" t="str">
        <f>IF(ISBLANK(B10)," ",VLOOKUP(B10,'[1]Master General'!$A$4:$F$344,6))</f>
        <v>Loro Parque-Los Silos Natural</v>
      </c>
      <c r="G10" s="42" t="s">
        <v>36</v>
      </c>
      <c r="H10" s="16">
        <v>37</v>
      </c>
      <c r="I10" s="16">
        <v>45</v>
      </c>
      <c r="J10" s="16">
        <v>54</v>
      </c>
      <c r="K10" s="16">
        <v>16</v>
      </c>
      <c r="L10" s="16">
        <v>60</v>
      </c>
      <c r="M10" s="39">
        <f t="shared" si="0"/>
        <v>212</v>
      </c>
      <c r="N10" s="38">
        <v>54</v>
      </c>
      <c r="O10" s="29"/>
    </row>
    <row r="11" spans="1:15" ht="15.75">
      <c r="A11" s="4">
        <v>3</v>
      </c>
      <c r="B11" s="26">
        <v>62</v>
      </c>
      <c r="C11" s="3" t="str">
        <f>IF(ISBLANK(B11)," ",VLOOKUP(B11,'[1]Master General'!$A$4:$B$387,2))</f>
        <v>Antonio Cruz Latorre</v>
      </c>
      <c r="D11" s="3"/>
      <c r="E11" s="3"/>
      <c r="F11" s="28" t="str">
        <f>IF(ISBLANK(B11)," ",VLOOKUP(B11,'[1]Master General'!$A$4:$F$344,6))</f>
        <v>Probicis</v>
      </c>
      <c r="G11" s="42" t="s">
        <v>20</v>
      </c>
      <c r="H11" s="16">
        <v>30</v>
      </c>
      <c r="I11" s="16">
        <v>41</v>
      </c>
      <c r="J11" s="16">
        <v>45</v>
      </c>
      <c r="K11" s="16">
        <v>49</v>
      </c>
      <c r="L11" s="16">
        <v>45</v>
      </c>
      <c r="M11" s="39">
        <f t="shared" si="0"/>
        <v>210</v>
      </c>
      <c r="N11" s="38">
        <v>49</v>
      </c>
      <c r="O11" s="29"/>
    </row>
    <row r="12" spans="1:15" ht="15.75">
      <c r="A12" s="4">
        <v>4</v>
      </c>
      <c r="B12" s="26">
        <v>6</v>
      </c>
      <c r="C12" s="3" t="str">
        <f>IF(ISBLANK(B12)," ",VLOOKUP(B12,'[1]Master General'!$A$4:$B$387,2))</f>
        <v>Marcos García Ortega</v>
      </c>
      <c r="D12" s="3"/>
      <c r="E12" s="3"/>
      <c r="F12" s="28" t="str">
        <f>IF(ISBLANK(B12)," ",VLOOKUP(B12,'[1]Master General'!$A$4:$F$344,6))</f>
        <v>Loro Parque-Los Silos Natural</v>
      </c>
      <c r="G12" s="42" t="s">
        <v>20</v>
      </c>
      <c r="H12" s="16">
        <v>49</v>
      </c>
      <c r="I12" s="16">
        <v>26</v>
      </c>
      <c r="J12" s="16">
        <v>49</v>
      </c>
      <c r="K12" s="16">
        <v>22</v>
      </c>
      <c r="L12" s="16">
        <v>49</v>
      </c>
      <c r="M12" s="39">
        <f t="shared" si="0"/>
        <v>195</v>
      </c>
      <c r="N12" s="38">
        <v>45</v>
      </c>
      <c r="O12" s="29"/>
    </row>
    <row r="13" spans="1:15" ht="15.75">
      <c r="A13" s="4">
        <v>5</v>
      </c>
      <c r="B13" s="26">
        <v>5</v>
      </c>
      <c r="C13" s="3" t="str">
        <f>IF(ISBLANK(B13)," ",VLOOKUP(B13,'[1]Master General'!$A$4:$B$387,2))</f>
        <v>Juan Carlos Delgado Vera</v>
      </c>
      <c r="D13" s="3"/>
      <c r="E13" s="3"/>
      <c r="F13" s="28" t="str">
        <f>IF(ISBLANK(B13)," ",VLOOKUP(B13,'[1]Master General'!$A$4:$F$344,6))</f>
        <v>Loro Parque-Los Silos Natural</v>
      </c>
      <c r="G13" s="42" t="s">
        <v>20</v>
      </c>
      <c r="H13" s="16">
        <v>26</v>
      </c>
      <c r="I13" s="16">
        <v>54</v>
      </c>
      <c r="J13" s="16">
        <v>26</v>
      </c>
      <c r="K13" s="16">
        <v>60</v>
      </c>
      <c r="L13" s="16">
        <v>26</v>
      </c>
      <c r="M13" s="39">
        <f t="shared" si="0"/>
        <v>192</v>
      </c>
      <c r="N13" s="38">
        <v>41</v>
      </c>
      <c r="O13" s="29"/>
    </row>
    <row r="14" spans="1:15" ht="15.75">
      <c r="A14" s="4">
        <v>6</v>
      </c>
      <c r="B14" s="26">
        <v>61</v>
      </c>
      <c r="C14" s="3" t="str">
        <f>IF(ISBLANK(B14)," ",VLOOKUP(B14,'[1]Master General'!$A$4:$B$387,2))</f>
        <v>Esteban Cardona Ospina</v>
      </c>
      <c r="D14" s="3"/>
      <c r="E14" s="3"/>
      <c r="F14" s="28" t="str">
        <f>IF(ISBLANK(B14)," ",VLOOKUP(B14,'[1]Master General'!$A$4:$F$344,6))</f>
        <v>Probicis</v>
      </c>
      <c r="G14" s="42" t="s">
        <v>20</v>
      </c>
      <c r="H14" s="16">
        <v>41</v>
      </c>
      <c r="I14" s="16">
        <v>49</v>
      </c>
      <c r="J14" s="16">
        <v>33</v>
      </c>
      <c r="K14" s="16">
        <v>28</v>
      </c>
      <c r="L14" s="16">
        <v>18</v>
      </c>
      <c r="M14" s="39">
        <f t="shared" si="0"/>
        <v>169</v>
      </c>
      <c r="N14" s="38">
        <v>37</v>
      </c>
      <c r="O14" s="29"/>
    </row>
    <row r="15" spans="1:15" ht="15.75">
      <c r="A15" s="4">
        <v>7</v>
      </c>
      <c r="B15" s="26">
        <v>1</v>
      </c>
      <c r="C15" s="3" t="str">
        <f>IF(ISBLANK(B15)," ",VLOOKUP(B15,'[1]Master General'!$A$4:$B$387,2))</f>
        <v>Vicente González Fuentes</v>
      </c>
      <c r="D15" s="3"/>
      <c r="E15" s="3"/>
      <c r="F15" s="28" t="str">
        <f>IF(ISBLANK(B15)," ",VLOOKUP(B15,'[1]Master General'!$A$4:$F$344,6))</f>
        <v>Loro Parque-Los Silos Natural</v>
      </c>
      <c r="G15" s="42" t="s">
        <v>20</v>
      </c>
      <c r="H15" s="16">
        <v>60</v>
      </c>
      <c r="I15" s="16">
        <v>0</v>
      </c>
      <c r="J15" s="16">
        <v>22</v>
      </c>
      <c r="K15" s="16">
        <v>30</v>
      </c>
      <c r="L15" s="16">
        <v>54</v>
      </c>
      <c r="M15" s="39">
        <f t="shared" si="0"/>
        <v>166</v>
      </c>
      <c r="N15" s="38">
        <v>33</v>
      </c>
      <c r="O15" s="29"/>
    </row>
    <row r="16" spans="1:15" ht="15.75">
      <c r="A16" s="4">
        <v>8</v>
      </c>
      <c r="B16" s="26">
        <v>15</v>
      </c>
      <c r="C16" s="3" t="str">
        <f>IF(ISBLANK(B16)," ",VLOOKUP(B16,'[1]Master General'!$A$4:$B$387,2))</f>
        <v>Adal Sanabria Tarife</v>
      </c>
      <c r="D16" s="3"/>
      <c r="E16" s="3"/>
      <c r="F16" s="28" t="str">
        <f>IF(ISBLANK(B16)," ",VLOOKUP(B16,'[1]Master General'!$A$4:$F$344,6))</f>
        <v>Bentor Santa Ursula</v>
      </c>
      <c r="G16" s="42" t="s">
        <v>20</v>
      </c>
      <c r="H16" s="16">
        <v>28</v>
      </c>
      <c r="I16" s="16">
        <v>30</v>
      </c>
      <c r="J16" s="16">
        <v>37</v>
      </c>
      <c r="K16" s="16">
        <v>24</v>
      </c>
      <c r="L16" s="16">
        <v>41</v>
      </c>
      <c r="M16" s="39">
        <f t="shared" si="0"/>
        <v>160</v>
      </c>
      <c r="N16" s="38">
        <v>30</v>
      </c>
      <c r="O16" s="29"/>
    </row>
    <row r="17" spans="1:15" ht="15.75">
      <c r="A17" s="4">
        <v>9</v>
      </c>
      <c r="B17" s="26">
        <v>9</v>
      </c>
      <c r="C17" s="3" t="str">
        <f>IF(ISBLANK(B17)," ",VLOOKUP(B17,'[1]Master General'!$A$4:$B$387,2))</f>
        <v>Juan Manuel Martín Rodríguez</v>
      </c>
      <c r="D17" s="3"/>
      <c r="E17" s="3"/>
      <c r="F17" s="28" t="str">
        <f>IF(ISBLANK(B17)," ",VLOOKUP(B17,'[1]Master General'!$A$4:$F$344,6))</f>
        <v>Loro Parque-Los Silos Natural</v>
      </c>
      <c r="G17" s="42" t="s">
        <v>20</v>
      </c>
      <c r="H17" s="16">
        <v>45</v>
      </c>
      <c r="I17" s="16">
        <v>33</v>
      </c>
      <c r="J17" s="16">
        <v>41</v>
      </c>
      <c r="K17" s="16">
        <v>26</v>
      </c>
      <c r="L17" s="16">
        <v>8</v>
      </c>
      <c r="M17" s="39">
        <f t="shared" si="0"/>
        <v>153</v>
      </c>
      <c r="N17" s="38">
        <v>28</v>
      </c>
      <c r="O17" s="29"/>
    </row>
    <row r="18" spans="1:15" ht="15.75">
      <c r="A18" s="4">
        <v>10</v>
      </c>
      <c r="B18" s="26">
        <v>22</v>
      </c>
      <c r="C18" s="3" t="str">
        <f>IF(ISBLANK(B18)," ",VLOOKUP(B18,'[1]Master General'!$A$4:$B$387,2))</f>
        <v>Eloy Gálvez García</v>
      </c>
      <c r="D18" s="3"/>
      <c r="E18" s="3"/>
      <c r="F18" s="28" t="str">
        <f>IF(ISBLANK(B18)," ",VLOOKUP(B18,'[1]Master General'!$A$4:$F$344,6))</f>
        <v>Vadebicis-Camping Nauta-El Sauzal</v>
      </c>
      <c r="G18" s="42" t="s">
        <v>20</v>
      </c>
      <c r="H18" s="16">
        <v>20</v>
      </c>
      <c r="I18" s="16">
        <v>22</v>
      </c>
      <c r="J18" s="16">
        <v>16</v>
      </c>
      <c r="K18" s="16">
        <v>45</v>
      </c>
      <c r="L18" s="16">
        <v>28</v>
      </c>
      <c r="M18" s="39">
        <f t="shared" si="0"/>
        <v>131</v>
      </c>
      <c r="N18" s="38">
        <v>26</v>
      </c>
      <c r="O18" s="29"/>
    </row>
    <row r="19" spans="1:15" ht="15.75" customHeight="1">
      <c r="A19" s="4">
        <v>11</v>
      </c>
      <c r="B19" s="26">
        <v>31</v>
      </c>
      <c r="C19" s="3" t="str">
        <f>IF(ISBLANK(B19)," ",VLOOKUP(B19,'[1]Master General'!$A$4:$B$387,2))</f>
        <v>Jonathan Alonso Rodríguez</v>
      </c>
      <c r="D19" s="3"/>
      <c r="E19" s="3"/>
      <c r="F19" s="28" t="str">
        <f>IF(ISBLANK(B19)," ",VLOOKUP(B19,'[1]Master General'!$A$4:$F$344,6))</f>
        <v>Oimpers-Niko Motobike</v>
      </c>
      <c r="G19" s="42" t="s">
        <v>20</v>
      </c>
      <c r="H19" s="16">
        <v>14</v>
      </c>
      <c r="I19" s="16">
        <v>37</v>
      </c>
      <c r="J19" s="16">
        <v>30</v>
      </c>
      <c r="K19" s="16">
        <v>37</v>
      </c>
      <c r="L19" s="16">
        <v>12</v>
      </c>
      <c r="M19" s="39">
        <f t="shared" si="0"/>
        <v>130</v>
      </c>
      <c r="N19" s="38">
        <v>24</v>
      </c>
      <c r="O19" s="29"/>
    </row>
    <row r="20" spans="1:15" ht="15.75">
      <c r="A20" s="4">
        <v>12</v>
      </c>
      <c r="B20" s="26">
        <v>27</v>
      </c>
      <c r="C20" s="3" t="str">
        <f>IF(ISBLANK(B20)," ",VLOOKUP(B20,'[1]Master General'!$A$4:$B$387,2))</f>
        <v>Juan Mesa Pérez</v>
      </c>
      <c r="D20" s="3"/>
      <c r="E20" s="3"/>
      <c r="F20" s="28" t="str">
        <f>IF(ISBLANK(B20)," ",VLOOKUP(B20,'[1]Master General'!$A$4:$F$344,6))</f>
        <v>Vadebicis-Camping Nauta-El Sauzal</v>
      </c>
      <c r="G20" s="42" t="s">
        <v>20</v>
      </c>
      <c r="H20" s="16">
        <v>2</v>
      </c>
      <c r="I20" s="16">
        <v>24</v>
      </c>
      <c r="J20" s="16">
        <v>24</v>
      </c>
      <c r="K20" s="16">
        <v>41</v>
      </c>
      <c r="L20" s="16">
        <v>33</v>
      </c>
      <c r="M20" s="39">
        <f t="shared" si="0"/>
        <v>124</v>
      </c>
      <c r="N20" s="38">
        <v>22</v>
      </c>
      <c r="O20" s="29"/>
    </row>
    <row r="21" spans="1:15" ht="15.75">
      <c r="A21" s="4">
        <v>13</v>
      </c>
      <c r="B21" s="26">
        <v>28</v>
      </c>
      <c r="C21" s="3" t="str">
        <f>IF(ISBLANK(B21)," ",VLOOKUP(B21,'[1]Master General'!$A$4:$B$387,2))</f>
        <v>Manuel Gastón Toledano Pérez</v>
      </c>
      <c r="D21" s="3"/>
      <c r="E21" s="3"/>
      <c r="F21" s="28" t="str">
        <f>IF(ISBLANK(B21)," ",VLOOKUP(B21,'[1]Master General'!$A$4:$F$344,6))</f>
        <v>Vadebicis-Camping Nauta-El Sauzal</v>
      </c>
      <c r="G21" s="42" t="s">
        <v>20</v>
      </c>
      <c r="H21" s="16">
        <v>10</v>
      </c>
      <c r="I21" s="16">
        <v>28</v>
      </c>
      <c r="J21" s="16">
        <v>18</v>
      </c>
      <c r="K21" s="16">
        <v>10</v>
      </c>
      <c r="L21" s="16">
        <v>16</v>
      </c>
      <c r="M21" s="39">
        <f t="shared" si="0"/>
        <v>82</v>
      </c>
      <c r="N21" s="38">
        <v>20</v>
      </c>
      <c r="O21" s="29"/>
    </row>
    <row r="22" spans="1:15" ht="15.75">
      <c r="A22" s="4">
        <v>14</v>
      </c>
      <c r="B22" s="26">
        <v>4</v>
      </c>
      <c r="C22" s="3" t="str">
        <f>IF(ISBLANK(B22)," ",VLOOKUP(B22,'[1]Master General'!$A$4:$B$387,2))</f>
        <v>Manuel de León Hernández</v>
      </c>
      <c r="D22" s="3"/>
      <c r="E22" s="3"/>
      <c r="F22" s="28" t="str">
        <f>IF(ISBLANK(B22)," ",VLOOKUP(B22,'[1]Master General'!$A$4:$F$344,6))</f>
        <v>Loro Parque-Los Silos Natural</v>
      </c>
      <c r="G22" s="42" t="s">
        <v>20</v>
      </c>
      <c r="H22" s="16">
        <v>22</v>
      </c>
      <c r="I22" s="16">
        <v>0</v>
      </c>
      <c r="J22" s="16">
        <v>0</v>
      </c>
      <c r="K22" s="16">
        <v>54</v>
      </c>
      <c r="L22" s="16">
        <v>0</v>
      </c>
      <c r="M22" s="39">
        <f t="shared" si="0"/>
        <v>76</v>
      </c>
      <c r="N22" s="38">
        <v>18</v>
      </c>
      <c r="O22" s="29"/>
    </row>
    <row r="23" spans="1:15" ht="15.75">
      <c r="A23" s="4">
        <v>15</v>
      </c>
      <c r="B23" s="26">
        <v>24</v>
      </c>
      <c r="C23" s="3" t="str">
        <f>IF(ISBLANK(B23)," ",VLOOKUP(B23,'[1]Master General'!$A$4:$B$387,2))</f>
        <v>Jacob González Díaz</v>
      </c>
      <c r="D23" s="3"/>
      <c r="E23" s="3"/>
      <c r="F23" s="28" t="str">
        <f>IF(ISBLANK(B23)," ",VLOOKUP(B23,'[1]Master General'!$A$4:$F$344,6))</f>
        <v>Vadebicis-Camping Nauta-El Sauzal</v>
      </c>
      <c r="G23" s="42" t="s">
        <v>20</v>
      </c>
      <c r="H23" s="16">
        <v>33</v>
      </c>
      <c r="I23" s="16">
        <v>0</v>
      </c>
      <c r="J23" s="16">
        <v>0</v>
      </c>
      <c r="K23" s="16">
        <v>0</v>
      </c>
      <c r="L23" s="16">
        <v>37</v>
      </c>
      <c r="M23" s="39">
        <f t="shared" si="0"/>
        <v>70</v>
      </c>
      <c r="N23" s="38">
        <v>16</v>
      </c>
      <c r="O23" s="29"/>
    </row>
    <row r="24" spans="1:15" ht="15.75">
      <c r="A24" s="4">
        <v>16</v>
      </c>
      <c r="B24" s="26">
        <v>34</v>
      </c>
      <c r="C24" s="3" t="str">
        <f>IF(ISBLANK(B24)," ",VLOOKUP(B24,'[1]Master General'!$A$4:$B$387,2))</f>
        <v>Alberto Manuel Cedrés González</v>
      </c>
      <c r="D24" s="3"/>
      <c r="E24" s="3"/>
      <c r="F24" s="28" t="str">
        <f>IF(ISBLANK(B24)," ",VLOOKUP(B24,'[1]Master General'!$A$4:$F$344,6))</f>
        <v>Oimpers-Niko Motobike</v>
      </c>
      <c r="G24" s="42" t="s">
        <v>20</v>
      </c>
      <c r="H24" s="16">
        <v>0</v>
      </c>
      <c r="I24" s="16">
        <v>12</v>
      </c>
      <c r="J24" s="16">
        <v>14</v>
      </c>
      <c r="K24" s="16">
        <v>20</v>
      </c>
      <c r="L24" s="16">
        <v>22</v>
      </c>
      <c r="M24" s="39">
        <f t="shared" si="0"/>
        <v>68</v>
      </c>
      <c r="N24" s="38">
        <v>14</v>
      </c>
      <c r="O24" s="29"/>
    </row>
    <row r="25" spans="1:15" ht="15.75">
      <c r="A25" s="4">
        <v>17</v>
      </c>
      <c r="B25" s="26">
        <v>86</v>
      </c>
      <c r="C25" s="3" t="str">
        <f>IF(ISBLANK(B25)," ",VLOOKUP(B25,'[1]Master General'!$A$4:$B$387,2))</f>
        <v>Jonathan Cabrera Alonso</v>
      </c>
      <c r="D25" s="3"/>
      <c r="E25" s="3"/>
      <c r="F25" s="28" t="str">
        <f>IF(ISBLANK(B25)," ",VLOOKUP(B25,'[1]Master General'!$A$4:$F$344,6))</f>
        <v>Happy Biking</v>
      </c>
      <c r="G25" s="42" t="s">
        <v>20</v>
      </c>
      <c r="H25" s="16">
        <v>8</v>
      </c>
      <c r="I25" s="16">
        <v>18</v>
      </c>
      <c r="J25" s="16">
        <v>28</v>
      </c>
      <c r="K25" s="16">
        <v>0</v>
      </c>
      <c r="L25" s="16">
        <v>5</v>
      </c>
      <c r="M25" s="39">
        <f t="shared" si="0"/>
        <v>59</v>
      </c>
      <c r="N25" s="38">
        <v>12</v>
      </c>
      <c r="O25" s="29"/>
    </row>
    <row r="26" spans="1:15" ht="15.75">
      <c r="A26" s="4">
        <v>18</v>
      </c>
      <c r="B26" s="26">
        <v>65</v>
      </c>
      <c r="C26" s="3" t="str">
        <f>IF(ISBLANK(B26)," ",VLOOKUP(B26,'[1]Master General'!$A$4:$B$387,2))</f>
        <v>Cristopher David Santana Cruz</v>
      </c>
      <c r="D26" s="3"/>
      <c r="E26" s="3"/>
      <c r="F26" s="28" t="str">
        <f>IF(ISBLANK(B26)," ",VLOOKUP(B26,'[1]Master General'!$A$4:$F$344,6))</f>
        <v>Probicis</v>
      </c>
      <c r="G26" s="42" t="s">
        <v>20</v>
      </c>
      <c r="H26" s="16">
        <v>0</v>
      </c>
      <c r="I26" s="16">
        <v>6</v>
      </c>
      <c r="J26" s="16">
        <v>20</v>
      </c>
      <c r="K26" s="16">
        <v>0</v>
      </c>
      <c r="L26" s="16">
        <v>14</v>
      </c>
      <c r="M26" s="39">
        <f t="shared" si="0"/>
        <v>40</v>
      </c>
      <c r="N26" s="38">
        <v>10</v>
      </c>
      <c r="O26" s="29"/>
    </row>
    <row r="27" spans="1:15" ht="15.75">
      <c r="A27" s="4">
        <v>19</v>
      </c>
      <c r="B27" s="26">
        <v>54</v>
      </c>
      <c r="C27" s="3" t="str">
        <f>IF(ISBLANK(B27)," ",VLOOKUP(B27,'[1]Master General'!$A$4:$B$387,2))</f>
        <v>Yapci Perera Olivero</v>
      </c>
      <c r="D27" s="3"/>
      <c r="E27" s="3"/>
      <c r="F27" s="28" t="str">
        <f>IF(ISBLANK(B27)," ",VLOOKUP(B27,'[1]Master General'!$A$4:$F$344,6))</f>
        <v>Uruguay Tenerife-Escayolas José Rodríguez</v>
      </c>
      <c r="G27" s="42" t="s">
        <v>20</v>
      </c>
      <c r="H27" s="16">
        <v>0</v>
      </c>
      <c r="I27" s="16">
        <v>0</v>
      </c>
      <c r="J27" s="16">
        <v>7</v>
      </c>
      <c r="K27" s="16">
        <v>12</v>
      </c>
      <c r="L27" s="16">
        <v>20</v>
      </c>
      <c r="M27" s="39">
        <f t="shared" si="0"/>
        <v>39</v>
      </c>
      <c r="N27" s="38">
        <v>8</v>
      </c>
      <c r="O27" s="29"/>
    </row>
    <row r="28" spans="1:15" ht="15.75">
      <c r="A28" s="4">
        <v>20</v>
      </c>
      <c r="B28" s="26">
        <v>17</v>
      </c>
      <c r="C28" s="3" t="str">
        <f>IF(ISBLANK(B28)," ",VLOOKUP(B28,'[1]Master General'!$A$4:$B$387,2))</f>
        <v>José Miguel Hernández Gonzáles</v>
      </c>
      <c r="D28" s="3"/>
      <c r="E28" s="3"/>
      <c r="F28" s="28" t="str">
        <f>IF(ISBLANK(B28)," ",VLOOKUP(B28,'[1]Master General'!$A$4:$F$344,6))</f>
        <v>Foto Video Trebol</v>
      </c>
      <c r="G28" s="42" t="s">
        <v>20</v>
      </c>
      <c r="H28" s="16">
        <v>18</v>
      </c>
      <c r="I28" s="16">
        <v>8</v>
      </c>
      <c r="J28" s="16">
        <v>12</v>
      </c>
      <c r="K28" s="16">
        <v>0</v>
      </c>
      <c r="L28" s="16">
        <v>0</v>
      </c>
      <c r="M28" s="39">
        <f t="shared" si="0"/>
        <v>38</v>
      </c>
      <c r="N28" s="38">
        <v>7</v>
      </c>
      <c r="O28" s="29"/>
    </row>
    <row r="29" spans="1:15" ht="15.75">
      <c r="A29" s="4">
        <v>21</v>
      </c>
      <c r="B29" s="26">
        <v>11</v>
      </c>
      <c r="C29" s="3" t="str">
        <f>IF(ISBLANK(B29)," ",VLOOKUP(B29,'[1]Master General'!$A$4:$B$387,2))</f>
        <v>Jacob Reyes Mesa</v>
      </c>
      <c r="D29" s="3"/>
      <c r="E29" s="3"/>
      <c r="F29" s="28" t="str">
        <f>IF(ISBLANK(B29)," ",VLOOKUP(B29,'[1]Master General'!$A$4:$F$344,6))</f>
        <v>Loro Parque-Los Silos Natural</v>
      </c>
      <c r="G29" s="42" t="s">
        <v>20</v>
      </c>
      <c r="H29" s="16">
        <v>24</v>
      </c>
      <c r="I29" s="16">
        <v>10</v>
      </c>
      <c r="J29" s="16">
        <v>0</v>
      </c>
      <c r="K29" s="16">
        <v>0</v>
      </c>
      <c r="L29" s="16">
        <v>0</v>
      </c>
      <c r="M29" s="39">
        <f t="shared" si="0"/>
        <v>34</v>
      </c>
      <c r="N29" s="38">
        <v>6</v>
      </c>
      <c r="O29" s="29"/>
    </row>
    <row r="30" spans="1:15" ht="15.75">
      <c r="A30" s="4">
        <v>22</v>
      </c>
      <c r="B30" s="26">
        <v>16</v>
      </c>
      <c r="C30" s="3" t="str">
        <f>IF(ISBLANK(B30)," ",VLOOKUP(B30,'[1]Master General'!$A$4:$B$387,2))</f>
        <v>Moisés García Hernández</v>
      </c>
      <c r="D30" s="3"/>
      <c r="E30" s="3"/>
      <c r="F30" s="28" t="str">
        <f>IF(ISBLANK(B30)," ",VLOOKUP(B30,'[1]Master General'!$A$4:$F$344,6))</f>
        <v>Foto Video Trebol</v>
      </c>
      <c r="G30" s="42" t="s">
        <v>20</v>
      </c>
      <c r="H30" s="16">
        <v>16</v>
      </c>
      <c r="I30" s="16">
        <v>14</v>
      </c>
      <c r="J30" s="16">
        <v>0</v>
      </c>
      <c r="K30" s="16">
        <v>0</v>
      </c>
      <c r="L30" s="16">
        <v>0</v>
      </c>
      <c r="M30" s="39">
        <f t="shared" si="0"/>
        <v>30</v>
      </c>
      <c r="N30" s="38">
        <v>5</v>
      </c>
      <c r="O30" s="29"/>
    </row>
    <row r="31" spans="1:15" ht="15.75">
      <c r="A31" s="4">
        <v>23</v>
      </c>
      <c r="B31" s="26">
        <v>81</v>
      </c>
      <c r="C31" s="3" t="str">
        <f>IF(ISBLANK(B31)," ",VLOOKUP(B31,'[1]Master General'!$A$4:$B$387,2))</f>
        <v>Bart Bonne</v>
      </c>
      <c r="D31" s="3"/>
      <c r="E31" s="3"/>
      <c r="F31" s="28" t="str">
        <f>IF(ISBLANK(B31)," ",VLOOKUP(B31,'[1]Master General'!$A$4:$F$344,6))</f>
        <v>Happy Biking</v>
      </c>
      <c r="G31" s="42" t="s">
        <v>20</v>
      </c>
      <c r="H31" s="16">
        <v>0</v>
      </c>
      <c r="I31" s="16">
        <v>0</v>
      </c>
      <c r="J31" s="16">
        <v>6</v>
      </c>
      <c r="K31" s="16">
        <v>14</v>
      </c>
      <c r="L31" s="16">
        <v>7</v>
      </c>
      <c r="M31" s="39">
        <f t="shared" si="0"/>
        <v>27</v>
      </c>
      <c r="N31" s="38">
        <v>4</v>
      </c>
      <c r="O31" s="29"/>
    </row>
    <row r="32" spans="1:15" ht="15.75">
      <c r="A32" s="4">
        <v>24</v>
      </c>
      <c r="B32" s="26">
        <v>29</v>
      </c>
      <c r="C32" s="3" t="str">
        <f>IF(ISBLANK(B32)," ",VLOOKUP(B32,'[1]Master General'!$A$4:$B$387,2))</f>
        <v>José Feliz Torres González</v>
      </c>
      <c r="D32" s="3"/>
      <c r="E32" s="3"/>
      <c r="F32" s="28" t="str">
        <f>IF(ISBLANK(B32)," ",VLOOKUP(B32,'[1]Master General'!$A$4:$F$344,6))</f>
        <v>Vadebicis-Camping Nauta-El Sauzal</v>
      </c>
      <c r="G32" s="42" t="s">
        <v>20</v>
      </c>
      <c r="H32" s="16">
        <v>0</v>
      </c>
      <c r="I32" s="16">
        <v>5</v>
      </c>
      <c r="J32" s="16">
        <v>10</v>
      </c>
      <c r="K32" s="16">
        <v>6</v>
      </c>
      <c r="L32" s="16">
        <v>3</v>
      </c>
      <c r="M32" s="39">
        <f t="shared" si="0"/>
        <v>24</v>
      </c>
      <c r="N32" s="38">
        <v>3</v>
      </c>
      <c r="O32" s="29"/>
    </row>
    <row r="33" spans="1:15" ht="15.75">
      <c r="A33" s="4">
        <v>24</v>
      </c>
      <c r="B33" s="26">
        <v>68</v>
      </c>
      <c r="C33" s="3" t="str">
        <f>IF(ISBLANK(B33)," ",VLOOKUP(B33,'[1]Master General'!$A$4:$B$387,2))</f>
        <v>Joaquín David Martín Hernández</v>
      </c>
      <c r="D33" s="3"/>
      <c r="E33" s="3"/>
      <c r="F33" s="28" t="str">
        <f>IF(ISBLANK(B33)," ",VLOOKUP(B33,'[1]Master General'!$A$4:$F$344,6))</f>
        <v>Bemekis</v>
      </c>
      <c r="G33" s="42" t="s">
        <v>20</v>
      </c>
      <c r="H33" s="16">
        <v>0</v>
      </c>
      <c r="I33" s="16">
        <v>0</v>
      </c>
      <c r="J33" s="16">
        <v>0</v>
      </c>
      <c r="K33" s="16">
        <v>0</v>
      </c>
      <c r="L33" s="16">
        <v>24</v>
      </c>
      <c r="M33" s="39">
        <f t="shared" si="0"/>
        <v>24</v>
      </c>
      <c r="N33" s="38">
        <v>2</v>
      </c>
      <c r="O33" s="29"/>
    </row>
    <row r="34" spans="1:15" ht="15.75">
      <c r="A34" s="4">
        <v>26</v>
      </c>
      <c r="B34" s="26">
        <v>23</v>
      </c>
      <c r="C34" s="3" t="str">
        <f>IF(ISBLANK(B34)," ",VLOOKUP(B34,'[1]Master General'!$A$4:$B$387,2))</f>
        <v>Tomas García García</v>
      </c>
      <c r="D34" s="3"/>
      <c r="E34" s="3"/>
      <c r="F34" s="28" t="str">
        <f>IF(ISBLANK(B34)," ",VLOOKUP(B34,'[1]Master General'!$A$4:$F$344,6))</f>
        <v>Vadebicis-Camping Nauta-El Sauzal</v>
      </c>
      <c r="G34" s="42" t="s">
        <v>36</v>
      </c>
      <c r="H34" s="16">
        <v>7</v>
      </c>
      <c r="I34" s="16">
        <v>4</v>
      </c>
      <c r="J34" s="16">
        <v>0</v>
      </c>
      <c r="K34" s="16">
        <v>0</v>
      </c>
      <c r="L34" s="16">
        <v>10</v>
      </c>
      <c r="M34" s="39">
        <f t="shared" si="0"/>
        <v>21</v>
      </c>
      <c r="N34" s="38"/>
      <c r="O34" s="29"/>
    </row>
    <row r="35" spans="1:15" ht="15.75">
      <c r="A35" s="4">
        <v>27</v>
      </c>
      <c r="B35" s="26">
        <v>38</v>
      </c>
      <c r="C35" s="3" t="str">
        <f>IF(ISBLANK(B35)," ",VLOOKUP(B35,'[1]Master General'!$A$4:$B$387,2))</f>
        <v>Moisés David Hernández Arteaga</v>
      </c>
      <c r="D35" s="3"/>
      <c r="E35" s="3"/>
      <c r="F35" s="28" t="str">
        <f>IF(ISBLANK(B35)," ",VLOOKUP(B35,'[1]Master General'!$A$4:$F$344,6))</f>
        <v>Oimpers-Niko Motobike</v>
      </c>
      <c r="G35" s="42" t="s">
        <v>20</v>
      </c>
      <c r="H35" s="16">
        <v>0</v>
      </c>
      <c r="I35" s="16">
        <v>20</v>
      </c>
      <c r="J35" s="16">
        <v>0</v>
      </c>
      <c r="K35" s="16">
        <v>0</v>
      </c>
      <c r="L35" s="16">
        <v>0</v>
      </c>
      <c r="M35" s="39">
        <f t="shared" si="0"/>
        <v>20</v>
      </c>
      <c r="N35" s="38"/>
      <c r="O35" s="29"/>
    </row>
    <row r="36" spans="1:15" ht="15.75">
      <c r="A36" s="4">
        <v>28</v>
      </c>
      <c r="B36" s="26">
        <v>3</v>
      </c>
      <c r="C36" s="3" t="str">
        <f>IF(ISBLANK(B36)," ",VLOOKUP(B36,'[1]Master General'!$A$4:$B$387,2))</f>
        <v>Jorge Andrés de León Hernández</v>
      </c>
      <c r="D36" s="3"/>
      <c r="E36" s="3"/>
      <c r="F36" s="28" t="str">
        <f>IF(ISBLANK(B36)," ",VLOOKUP(B36,'[1]Master General'!$A$4:$F$344,6))</f>
        <v>Loro Parque-Los Silos Natural</v>
      </c>
      <c r="G36" s="42" t="s">
        <v>36</v>
      </c>
      <c r="H36" s="16">
        <v>6</v>
      </c>
      <c r="I36" s="16">
        <v>0</v>
      </c>
      <c r="J36" s="16">
        <v>0</v>
      </c>
      <c r="K36" s="16">
        <v>8</v>
      </c>
      <c r="L36" s="16">
        <v>4</v>
      </c>
      <c r="M36" s="39">
        <f t="shared" si="0"/>
        <v>18</v>
      </c>
      <c r="N36" s="38"/>
      <c r="O36" s="29"/>
    </row>
    <row r="37" spans="1:15" ht="15.75">
      <c r="A37" s="4">
        <v>28</v>
      </c>
      <c r="B37" s="26">
        <v>66</v>
      </c>
      <c r="C37" s="3" t="str">
        <f>IF(ISBLANK(B37)," ",VLOOKUP(B37,'[1]Master General'!$A$4:$B$387,2))</f>
        <v>Juan José Sosa Rodríguez</v>
      </c>
      <c r="D37" s="3"/>
      <c r="E37" s="3"/>
      <c r="F37" s="28" t="str">
        <f>IF(ISBLANK(B37)," ",VLOOKUP(B37,'[1]Master General'!$A$4:$F$344,6))</f>
        <v>Probicis</v>
      </c>
      <c r="G37" s="42" t="s">
        <v>20</v>
      </c>
      <c r="H37" s="16">
        <v>0</v>
      </c>
      <c r="I37" s="16">
        <v>0</v>
      </c>
      <c r="J37" s="16">
        <v>0</v>
      </c>
      <c r="K37" s="16">
        <v>18</v>
      </c>
      <c r="L37" s="16">
        <v>0</v>
      </c>
      <c r="M37" s="39">
        <f t="shared" si="0"/>
        <v>18</v>
      </c>
      <c r="N37" s="38"/>
      <c r="O37" s="29"/>
    </row>
    <row r="38" spans="1:15" ht="15.75">
      <c r="A38" s="4">
        <v>30</v>
      </c>
      <c r="B38" s="26">
        <v>42</v>
      </c>
      <c r="C38" s="3" t="str">
        <f>IF(ISBLANK(B38)," ",VLOOKUP(B38,'[1]Master General'!$A$4:$B$387,2))</f>
        <v>David Avila Fernández</v>
      </c>
      <c r="D38" s="3"/>
      <c r="E38" s="3"/>
      <c r="F38" s="28" t="str">
        <f>IF(ISBLANK(B38)," ",VLOOKUP(B38,'[1]Master General'!$A$4:$F$344,6))</f>
        <v>Uruguay Tenerife-Escayolas José Rodríguez</v>
      </c>
      <c r="G38" s="42" t="s">
        <v>20</v>
      </c>
      <c r="H38" s="16">
        <v>3</v>
      </c>
      <c r="I38" s="16">
        <v>0</v>
      </c>
      <c r="J38" s="16">
        <v>4</v>
      </c>
      <c r="K38" s="16">
        <v>3</v>
      </c>
      <c r="L38" s="16">
        <v>6</v>
      </c>
      <c r="M38" s="39">
        <f t="shared" si="0"/>
        <v>16</v>
      </c>
      <c r="N38" s="38"/>
      <c r="O38" s="29"/>
    </row>
    <row r="39" spans="1:15" ht="15.75">
      <c r="A39" s="4">
        <v>30</v>
      </c>
      <c r="B39" s="26">
        <v>8</v>
      </c>
      <c r="C39" s="3" t="str">
        <f>IF(ISBLANK(B39)," ",VLOOKUP(B39,'[1]Master General'!$A$4:$B$387,2))</f>
        <v>Raúl Lecuona Gil-Roldan</v>
      </c>
      <c r="D39" s="3"/>
      <c r="E39" s="3"/>
      <c r="F39" s="28" t="str">
        <f>IF(ISBLANK(B39)," ",VLOOKUP(B39,'[1]Master General'!$A$4:$F$344,6))</f>
        <v>Loro Parque-Los Silos Natural</v>
      </c>
      <c r="G39" s="42" t="s">
        <v>20</v>
      </c>
      <c r="H39" s="16">
        <v>0</v>
      </c>
      <c r="I39" s="16">
        <v>16</v>
      </c>
      <c r="J39" s="16">
        <v>0</v>
      </c>
      <c r="K39" s="16">
        <v>0</v>
      </c>
      <c r="L39" s="16">
        <v>0</v>
      </c>
      <c r="M39" s="39">
        <f t="shared" si="0"/>
        <v>16</v>
      </c>
      <c r="N39" s="38"/>
      <c r="O39" s="29"/>
    </row>
    <row r="40" spans="1:13" ht="15.75">
      <c r="A40" s="4">
        <v>32</v>
      </c>
      <c r="B40" s="26">
        <v>72</v>
      </c>
      <c r="C40" s="3" t="str">
        <f>IF(ISBLANK(B40)," ",VLOOKUP(B40,'[1]Master General'!$A$4:$B$387,2))</f>
        <v>Ulises García Guerra</v>
      </c>
      <c r="D40" s="3"/>
      <c r="E40" s="3"/>
      <c r="F40" s="28" t="str">
        <f>IF(ISBLANK(B40)," ",VLOOKUP(B40,'[1]Master General'!$A$4:$F$344,6))</f>
        <v>Kamikaze</v>
      </c>
      <c r="G40" s="42" t="s">
        <v>20</v>
      </c>
      <c r="H40" s="16">
        <v>12</v>
      </c>
      <c r="I40" s="16">
        <v>0</v>
      </c>
      <c r="J40" s="16">
        <v>0</v>
      </c>
      <c r="K40" s="16">
        <v>0</v>
      </c>
      <c r="L40" s="16">
        <v>2</v>
      </c>
      <c r="M40" s="39">
        <f t="shared" si="0"/>
        <v>14</v>
      </c>
    </row>
    <row r="41" spans="1:13" ht="15.75">
      <c r="A41" s="4">
        <v>33</v>
      </c>
      <c r="B41" s="26">
        <v>44</v>
      </c>
      <c r="C41" s="3" t="str">
        <f>IF(ISBLANK(B41)," ",VLOOKUP(B41,'[1]Master General'!$A$4:$B$387,2))</f>
        <v>Juan Luis Díaz Barroso</v>
      </c>
      <c r="D41" s="3"/>
      <c r="E41" s="3"/>
      <c r="F41" s="28" t="str">
        <f>IF(ISBLANK(B41)," ",VLOOKUP(B41,'[1]Master General'!$A$4:$F$344,6))</f>
        <v>Uruguay Tenerife-Escayolas José Rodríguez</v>
      </c>
      <c r="G41" s="42" t="s">
        <v>36</v>
      </c>
      <c r="H41" s="16">
        <v>0</v>
      </c>
      <c r="I41" s="16">
        <v>7</v>
      </c>
      <c r="J41" s="16">
        <v>0</v>
      </c>
      <c r="K41" s="16">
        <v>5</v>
      </c>
      <c r="L41" s="16">
        <v>0</v>
      </c>
      <c r="M41" s="39">
        <f t="shared" si="0"/>
        <v>12</v>
      </c>
    </row>
    <row r="42" spans="1:13" ht="15.75">
      <c r="A42" s="4">
        <v>34</v>
      </c>
      <c r="B42" s="26">
        <v>83</v>
      </c>
      <c r="C42" s="3" t="str">
        <f>IF(ISBLANK(B42)," ",VLOOKUP(B42,'[1]Master General'!$A$4:$B$387,2))</f>
        <v>Arístides Hernández González</v>
      </c>
      <c r="D42" s="3"/>
      <c r="E42" s="3"/>
      <c r="F42" s="28" t="str">
        <f>IF(ISBLANK(B42)," ",VLOOKUP(B42,'[1]Master General'!$A$4:$F$344,6))</f>
        <v>Happy Biking</v>
      </c>
      <c r="G42" s="42" t="s">
        <v>36</v>
      </c>
      <c r="H42" s="16">
        <v>0</v>
      </c>
      <c r="I42" s="16">
        <v>3</v>
      </c>
      <c r="J42" s="16">
        <v>8</v>
      </c>
      <c r="K42" s="16">
        <v>0</v>
      </c>
      <c r="L42" s="16">
        <v>0</v>
      </c>
      <c r="M42" s="39">
        <f t="shared" si="0"/>
        <v>11</v>
      </c>
    </row>
    <row r="43" spans="1:13" ht="15.75">
      <c r="A43" s="4">
        <v>35</v>
      </c>
      <c r="B43" s="26">
        <v>40</v>
      </c>
      <c r="C43" s="3" t="str">
        <f>IF(ISBLANK(B43)," ",VLOOKUP(B43,'[1]Master General'!$A$4:$B$387,2))</f>
        <v>José Pablo Pérez González</v>
      </c>
      <c r="D43" s="3"/>
      <c r="E43" s="3"/>
      <c r="F43" s="28" t="str">
        <f>IF(ISBLANK(B43)," ",VLOOKUP(B43,'[1]Master General'!$A$4:$F$344,6))</f>
        <v>Oimpers-Niko Motobike</v>
      </c>
      <c r="G43" s="42" t="s">
        <v>20</v>
      </c>
      <c r="H43" s="16">
        <v>0</v>
      </c>
      <c r="I43" s="16">
        <v>0</v>
      </c>
      <c r="J43" s="16">
        <v>0</v>
      </c>
      <c r="K43" s="16">
        <v>7</v>
      </c>
      <c r="L43" s="16">
        <v>0</v>
      </c>
      <c r="M43" s="39">
        <f t="shared" si="0"/>
        <v>7</v>
      </c>
    </row>
    <row r="44" spans="1:13" ht="15.75">
      <c r="A44" s="4">
        <v>35</v>
      </c>
      <c r="B44" s="26">
        <v>50</v>
      </c>
      <c r="C44" s="3" t="str">
        <f>IF(ISBLANK(B44)," ",VLOOKUP(B44,'[1]Master General'!$A$4:$B$387,2))</f>
        <v>Abel Serrano Martín</v>
      </c>
      <c r="D44" s="3"/>
      <c r="E44" s="3"/>
      <c r="F44" s="28" t="str">
        <f>IF(ISBLANK(B44)," ",VLOOKUP(B44,'[1]Master General'!$A$4:$F$344,6))</f>
        <v>Uruguay Tenerife-Escayolas José Rodríguez</v>
      </c>
      <c r="G44" s="42" t="s">
        <v>20</v>
      </c>
      <c r="H44" s="16">
        <v>0</v>
      </c>
      <c r="I44" s="16">
        <v>0</v>
      </c>
      <c r="J44" s="16">
        <v>5</v>
      </c>
      <c r="K44" s="16">
        <v>2</v>
      </c>
      <c r="L44" s="16">
        <v>0</v>
      </c>
      <c r="M44" s="39">
        <f t="shared" si="0"/>
        <v>7</v>
      </c>
    </row>
    <row r="45" spans="1:13" ht="15.75">
      <c r="A45" s="4">
        <v>37</v>
      </c>
      <c r="B45" s="26">
        <v>46</v>
      </c>
      <c r="C45" s="3" t="str">
        <f>IF(ISBLANK(B45)," ",VLOOKUP(B45,'[1]Master General'!$A$4:$B$387,2))</f>
        <v>José Ramón Estévez Mouro</v>
      </c>
      <c r="D45" s="3"/>
      <c r="E45" s="3"/>
      <c r="F45" s="28" t="str">
        <f>IF(ISBLANK(B45)," ",VLOOKUP(B45,'[1]Master General'!$A$4:$F$344,6))</f>
        <v>Uruguay Tenerife-Escayolas José Rodríguez</v>
      </c>
      <c r="G45" s="42" t="s">
        <v>20</v>
      </c>
      <c r="H45" s="16">
        <v>5</v>
      </c>
      <c r="I45" s="16">
        <v>0</v>
      </c>
      <c r="J45" s="16">
        <v>0</v>
      </c>
      <c r="K45" s="16">
        <v>0</v>
      </c>
      <c r="L45" s="16">
        <v>0</v>
      </c>
      <c r="M45" s="39">
        <f t="shared" si="0"/>
        <v>5</v>
      </c>
    </row>
    <row r="46" spans="1:13" ht="15.75">
      <c r="A46" s="4">
        <v>38</v>
      </c>
      <c r="B46" s="26">
        <v>64</v>
      </c>
      <c r="C46" s="3" t="str">
        <f>IF(ISBLANK(B46)," ",VLOOKUP(B46,'[1]Master General'!$A$4:$B$387,2))</f>
        <v>Carlos Gregorio Hernández Walo</v>
      </c>
      <c r="D46" s="3"/>
      <c r="E46" s="3"/>
      <c r="F46" s="28" t="str">
        <f>IF(ISBLANK(B46)," ",VLOOKUP(B46,'[1]Master General'!$A$4:$F$344,6))</f>
        <v>Probicis</v>
      </c>
      <c r="G46" s="42" t="s">
        <v>20</v>
      </c>
      <c r="H46" s="16">
        <v>0</v>
      </c>
      <c r="I46" s="16">
        <v>0</v>
      </c>
      <c r="J46" s="16">
        <v>0</v>
      </c>
      <c r="K46" s="16">
        <v>4</v>
      </c>
      <c r="L46" s="16">
        <v>0</v>
      </c>
      <c r="M46" s="39">
        <f t="shared" si="0"/>
        <v>4</v>
      </c>
    </row>
    <row r="47" spans="1:13" ht="15.75">
      <c r="A47" s="4">
        <v>38</v>
      </c>
      <c r="B47" s="26">
        <v>39</v>
      </c>
      <c r="C47" s="3" t="str">
        <f>IF(ISBLANK(B47)," ",VLOOKUP(B47,'[1]Master General'!$A$4:$B$387,2))</f>
        <v>Aitor Navarro Hita</v>
      </c>
      <c r="D47" s="3"/>
      <c r="E47" s="3"/>
      <c r="F47" s="28" t="str">
        <f>IF(ISBLANK(B47)," ",VLOOKUP(B47,'[1]Master General'!$A$4:$F$344,6))</f>
        <v>Oimpers-Niko Motobike</v>
      </c>
      <c r="G47" s="42" t="s">
        <v>20</v>
      </c>
      <c r="H47" s="16">
        <v>4</v>
      </c>
      <c r="I47" s="16">
        <v>0</v>
      </c>
      <c r="J47" s="16">
        <v>0</v>
      </c>
      <c r="K47" s="16">
        <v>0</v>
      </c>
      <c r="L47" s="16">
        <v>0</v>
      </c>
      <c r="M47" s="39">
        <f t="shared" si="0"/>
        <v>4</v>
      </c>
    </row>
    <row r="48" spans="1:13" ht="15.75">
      <c r="A48" s="4">
        <v>40</v>
      </c>
      <c r="B48" s="26">
        <v>56</v>
      </c>
      <c r="C48" s="3" t="str">
        <f>IF(ISBLANK(B48)," ",VLOOKUP(B48,'[1]Master General'!$A$4:$B$387,2))</f>
        <v>Gerardo Ojeda Ponce</v>
      </c>
      <c r="D48" s="3"/>
      <c r="E48" s="3"/>
      <c r="F48" s="28" t="str">
        <f>IF(ISBLANK(B48)," ",VLOOKUP(B48,'[1]Master General'!$A$4:$F$344,6))</f>
        <v>La Cuevita</v>
      </c>
      <c r="G48" s="42" t="s">
        <v>20</v>
      </c>
      <c r="H48" s="16">
        <v>0</v>
      </c>
      <c r="I48" s="16">
        <v>0</v>
      </c>
      <c r="J48" s="16">
        <v>3</v>
      </c>
      <c r="K48" s="16">
        <v>0</v>
      </c>
      <c r="L48" s="16">
        <v>0</v>
      </c>
      <c r="M48" s="39">
        <f t="shared" si="0"/>
        <v>3</v>
      </c>
    </row>
    <row r="49" spans="1:13" ht="15.75">
      <c r="A49" s="4">
        <v>41</v>
      </c>
      <c r="B49" s="26">
        <v>85</v>
      </c>
      <c r="C49" s="3" t="str">
        <f>IF(ISBLANK(B49)," ",VLOOKUP(B49,'[1]Master General'!$A$4:$B$387,2))</f>
        <v>Pedro D. Quintana Pérez</v>
      </c>
      <c r="D49" s="3"/>
      <c r="E49" s="3"/>
      <c r="F49" s="28" t="str">
        <f>IF(ISBLANK(B49)," ",VLOOKUP(B49,'[1]Master General'!$A$4:$F$344,6))</f>
        <v>Happy Biking</v>
      </c>
      <c r="G49" s="42" t="s">
        <v>20</v>
      </c>
      <c r="H49" s="16">
        <v>0</v>
      </c>
      <c r="I49" s="16">
        <v>0</v>
      </c>
      <c r="J49" s="16">
        <v>2</v>
      </c>
      <c r="K49" s="16">
        <v>0</v>
      </c>
      <c r="L49" s="16">
        <v>0</v>
      </c>
      <c r="M49" s="39">
        <f t="shared" si="0"/>
        <v>2</v>
      </c>
    </row>
    <row r="50" spans="1:12" ht="15.75">
      <c r="A50" s="33" t="str">
        <f aca="true" t="shared" si="1" ref="A50:A59">IF(ISBLANK(B50)," ",1)</f>
        <v> </v>
      </c>
      <c r="B50" s="36"/>
      <c r="C50" s="37" t="str">
        <f>IF(ISBLANK(B50)," ",VLOOKUP(B50,'[1]Master General'!$A$4:$B$387,2))</f>
        <v> </v>
      </c>
      <c r="D50" s="37"/>
      <c r="E50" s="37"/>
      <c r="F50" s="37" t="str">
        <f>IF(ISBLANK(B51)," ",VLOOKUP(B51,'[1]Master General'!$A$4:$F$344,6))</f>
        <v> </v>
      </c>
      <c r="G50" s="37"/>
      <c r="H50" s="32"/>
      <c r="I50" s="32"/>
      <c r="J50" s="32"/>
      <c r="K50" s="32"/>
      <c r="L50" s="32"/>
    </row>
    <row r="51" spans="1:12" ht="15.75">
      <c r="A51" s="33" t="str">
        <f t="shared" si="1"/>
        <v> </v>
      </c>
      <c r="B51" s="36"/>
      <c r="C51" s="37" t="str">
        <f>IF(ISBLANK(B51)," ",VLOOKUP(B51,'[1]Master General'!$A$4:$B$387,2))</f>
        <v> </v>
      </c>
      <c r="D51" s="37"/>
      <c r="E51" s="37"/>
      <c r="F51" s="37" t="str">
        <f>IF(ISBLANK(B52)," ",VLOOKUP(B52,'[1]Master General'!$A$4:$F$344,6))</f>
        <v> </v>
      </c>
      <c r="G51" s="37"/>
      <c r="H51" s="32"/>
      <c r="I51" s="32"/>
      <c r="J51" s="32"/>
      <c r="K51" s="32"/>
      <c r="L51" s="32"/>
    </row>
    <row r="52" spans="1:12" ht="15.75">
      <c r="A52" s="33" t="str">
        <f t="shared" si="1"/>
        <v> </v>
      </c>
      <c r="B52" s="36"/>
      <c r="C52" s="37" t="str">
        <f>IF(ISBLANK(B52)," ",VLOOKUP(B52,'[1]Master General'!$A$4:$B$387,2))</f>
        <v> </v>
      </c>
      <c r="D52" s="37"/>
      <c r="E52" s="37"/>
      <c r="F52" s="37" t="str">
        <f>IF(ISBLANK(B53)," ",VLOOKUP(B53,'[1]Master General'!$A$4:$F$344,6))</f>
        <v> </v>
      </c>
      <c r="G52" s="37"/>
      <c r="H52" s="32"/>
      <c r="I52" s="32"/>
      <c r="J52" s="32"/>
      <c r="K52" s="32"/>
      <c r="L52" s="32"/>
    </row>
    <row r="53" spans="1:12" ht="15.75">
      <c r="A53" s="33" t="str">
        <f t="shared" si="1"/>
        <v> </v>
      </c>
      <c r="B53" s="36"/>
      <c r="C53" s="37" t="str">
        <f>IF(ISBLANK(B53)," ",VLOOKUP(B53,'[1]Master General'!$A$4:$B$387,2))</f>
        <v> </v>
      </c>
      <c r="D53" s="37"/>
      <c r="E53" s="37"/>
      <c r="F53" s="37" t="str">
        <f>IF(ISBLANK(B54)," ",VLOOKUP(B54,'[1]Master General'!$A$4:$F$344,6))</f>
        <v> </v>
      </c>
      <c r="G53" s="37"/>
      <c r="H53" s="32"/>
      <c r="I53" s="32"/>
      <c r="J53" s="32"/>
      <c r="K53" s="32"/>
      <c r="L53" s="32"/>
    </row>
    <row r="54" spans="1:12" ht="15.75">
      <c r="A54" s="33" t="str">
        <f t="shared" si="1"/>
        <v> </v>
      </c>
      <c r="B54" s="36"/>
      <c r="C54" s="37" t="str">
        <f>IF(ISBLANK(B54)," ",VLOOKUP(B54,'[1]Master General'!$A$4:$B$387,2))</f>
        <v> </v>
      </c>
      <c r="D54" s="37"/>
      <c r="E54" s="37"/>
      <c r="F54" s="37" t="str">
        <f>IF(ISBLANK(B55)," ",VLOOKUP(B55,'[1]Master General'!$A$4:$F$344,6))</f>
        <v> </v>
      </c>
      <c r="G54" s="37"/>
      <c r="H54" s="32"/>
      <c r="I54" s="32"/>
      <c r="J54" s="32"/>
      <c r="K54" s="32"/>
      <c r="L54" s="32"/>
    </row>
    <row r="55" spans="1:12" ht="15.75">
      <c r="A55" s="33" t="str">
        <f t="shared" si="1"/>
        <v> </v>
      </c>
      <c r="B55" s="36"/>
      <c r="C55" s="37" t="str">
        <f>IF(ISBLANK(B55)," ",VLOOKUP(B55,'[1]Master General'!$A$4:$B$387,2))</f>
        <v> </v>
      </c>
      <c r="D55" s="37"/>
      <c r="E55" s="37"/>
      <c r="F55" s="37" t="str">
        <f>IF(ISBLANK(B56)," ",VLOOKUP(B56,'[1]Master General'!$A$4:$F$344,6))</f>
        <v> </v>
      </c>
      <c r="G55" s="37"/>
      <c r="H55" s="32"/>
      <c r="I55" s="32"/>
      <c r="J55" s="32"/>
      <c r="K55" s="32"/>
      <c r="L55" s="32"/>
    </row>
    <row r="56" spans="1:12" ht="15.75">
      <c r="A56" s="33" t="str">
        <f t="shared" si="1"/>
        <v> </v>
      </c>
      <c r="B56" s="36"/>
      <c r="C56" s="37" t="str">
        <f>IF(ISBLANK(B56)," ",VLOOKUP(B56,'[1]Master General'!$A$4:$B$387,2))</f>
        <v> </v>
      </c>
      <c r="D56" s="37"/>
      <c r="E56" s="37"/>
      <c r="F56" s="37" t="str">
        <f>IF(ISBLANK(B57)," ",VLOOKUP(B57,'[1]Master General'!$A$4:$F$344,6))</f>
        <v> </v>
      </c>
      <c r="G56" s="37"/>
      <c r="H56" s="32"/>
      <c r="I56" s="32"/>
      <c r="J56" s="32"/>
      <c r="K56" s="32"/>
      <c r="L56" s="32"/>
    </row>
    <row r="57" spans="1:12" ht="15.75">
      <c r="A57" s="33" t="str">
        <f t="shared" si="1"/>
        <v> </v>
      </c>
      <c r="B57" s="36"/>
      <c r="C57" s="37" t="str">
        <f>IF(ISBLANK(B57)," ",VLOOKUP(B57,'[1]Master General'!$A$4:$B$387,2))</f>
        <v> </v>
      </c>
      <c r="D57" s="37"/>
      <c r="E57" s="37"/>
      <c r="F57" s="37" t="str">
        <f>IF(ISBLANK(B58)," ",VLOOKUP(B58,'[1]Master General'!$A$4:$F$344,6))</f>
        <v> </v>
      </c>
      <c r="G57" s="37"/>
      <c r="H57" s="32"/>
      <c r="I57" s="32"/>
      <c r="J57" s="32"/>
      <c r="K57" s="32"/>
      <c r="L57" s="32"/>
    </row>
    <row r="58" spans="1:12" ht="15.75">
      <c r="A58" s="33" t="str">
        <f t="shared" si="1"/>
        <v> </v>
      </c>
      <c r="B58" s="36"/>
      <c r="C58" s="37" t="str">
        <f>IF(ISBLANK(B58)," ",VLOOKUP(B58,'[1]Master General'!$A$4:$B$387,2))</f>
        <v> </v>
      </c>
      <c r="D58" s="37"/>
      <c r="E58" s="37"/>
      <c r="F58" s="37" t="str">
        <f>IF(ISBLANK(B59)," ",VLOOKUP(B59,'[1]Master General'!$A$4:$F$344,6))</f>
        <v> </v>
      </c>
      <c r="G58" s="37"/>
      <c r="H58" s="32"/>
      <c r="I58" s="32"/>
      <c r="J58" s="32"/>
      <c r="K58" s="32"/>
      <c r="L58" s="32"/>
    </row>
    <row r="59" spans="1:12" ht="15.75">
      <c r="A59" s="33" t="str">
        <f t="shared" si="1"/>
        <v> </v>
      </c>
      <c r="B59" s="36"/>
      <c r="C59" s="37" t="str">
        <f>IF(ISBLANK(B59)," ",VLOOKUP(B59,'[1]Master General'!$A$4:$B$387,2))</f>
        <v> </v>
      </c>
      <c r="D59" s="37"/>
      <c r="E59" s="37"/>
      <c r="F59" s="37" t="str">
        <f>IF(ISBLANK(B60)," ",VLOOKUP(B60,'[1]Master General'!$A$4:$F$344,6))</f>
        <v> </v>
      </c>
      <c r="G59" s="37"/>
      <c r="H59" s="32"/>
      <c r="I59" s="32"/>
      <c r="J59" s="32"/>
      <c r="K59" s="32"/>
      <c r="L59" s="32"/>
    </row>
    <row r="60" spans="1:12" ht="15.75">
      <c r="A60" s="33" t="str">
        <f aca="true" t="shared" si="2" ref="A60:A91">IF(ISBLANK(B60)," ",1)</f>
        <v> </v>
      </c>
      <c r="B60" s="36"/>
      <c r="C60" s="37" t="str">
        <f>IF(ISBLANK(B60)," ",VLOOKUP(B60,'[1]Master General'!$A$4:$B$387,2))</f>
        <v> </v>
      </c>
      <c r="D60" s="37"/>
      <c r="E60" s="37"/>
      <c r="F60" s="37" t="str">
        <f>IF(ISBLANK(B61)," ",VLOOKUP(B61,'[1]Master General'!$A$4:$F$344,6))</f>
        <v> </v>
      </c>
      <c r="G60" s="37"/>
      <c r="H60" s="32"/>
      <c r="I60" s="32"/>
      <c r="J60" s="32"/>
      <c r="K60" s="32"/>
      <c r="L60" s="32"/>
    </row>
    <row r="61" spans="1:12" ht="15.75">
      <c r="A61" s="33" t="str">
        <f t="shared" si="2"/>
        <v> </v>
      </c>
      <c r="B61" s="36"/>
      <c r="C61" s="37" t="str">
        <f>IF(ISBLANK(B61)," ",VLOOKUP(B61,'[1]Master General'!$A$4:$B$387,2))</f>
        <v> </v>
      </c>
      <c r="D61" s="37"/>
      <c r="E61" s="37"/>
      <c r="F61" s="37" t="str">
        <f>IF(ISBLANK(B62)," ",VLOOKUP(B62,'[1]Master General'!$A$4:$F$344,6))</f>
        <v> </v>
      </c>
      <c r="G61" s="37"/>
      <c r="H61" s="32"/>
      <c r="I61" s="32"/>
      <c r="J61" s="32"/>
      <c r="K61" s="32"/>
      <c r="L61" s="32"/>
    </row>
    <row r="62" spans="1:12" ht="15.75">
      <c r="A62" s="33" t="str">
        <f t="shared" si="2"/>
        <v> </v>
      </c>
      <c r="B62" s="36"/>
      <c r="C62" s="37" t="str">
        <f>IF(ISBLANK(B62)," ",VLOOKUP(B62,'[1]Master General'!$A$4:$B$387,2))</f>
        <v> </v>
      </c>
      <c r="D62" s="37"/>
      <c r="E62" s="37"/>
      <c r="F62" s="37" t="str">
        <f>IF(ISBLANK(B63)," ",VLOOKUP(B63,'[1]Master General'!$A$4:$F$344,6))</f>
        <v> </v>
      </c>
      <c r="G62" s="37"/>
      <c r="H62" s="32"/>
      <c r="I62" s="32"/>
      <c r="J62" s="32"/>
      <c r="K62" s="32"/>
      <c r="L62" s="32"/>
    </row>
    <row r="63" spans="1:12" ht="15.75">
      <c r="A63" s="33" t="str">
        <f t="shared" si="2"/>
        <v> </v>
      </c>
      <c r="B63" s="36"/>
      <c r="C63" s="37" t="str">
        <f>IF(ISBLANK(B63)," ",VLOOKUP(B63,'[1]Master General'!$A$4:$B$387,2))</f>
        <v> </v>
      </c>
      <c r="D63" s="37"/>
      <c r="E63" s="37"/>
      <c r="F63" s="37" t="str">
        <f>IF(ISBLANK(B64)," ",VLOOKUP(B64,'[1]Master General'!$A$4:$F$344,6))</f>
        <v> </v>
      </c>
      <c r="G63" s="37"/>
      <c r="H63" s="32"/>
      <c r="I63" s="32"/>
      <c r="J63" s="32"/>
      <c r="K63" s="32"/>
      <c r="L63" s="32"/>
    </row>
    <row r="64" spans="1:12" ht="15.75">
      <c r="A64" s="33" t="str">
        <f t="shared" si="2"/>
        <v> </v>
      </c>
      <c r="B64" s="36"/>
      <c r="C64" s="37" t="str">
        <f>IF(ISBLANK(B64)," ",VLOOKUP(B64,'[1]Master General'!$A$4:$B$387,2))</f>
        <v> </v>
      </c>
      <c r="D64" s="37"/>
      <c r="E64" s="37"/>
      <c r="F64" s="37" t="str">
        <f>IF(ISBLANK(B65)," ",VLOOKUP(B65,'[1]Master General'!$A$4:$F$344,6))</f>
        <v> </v>
      </c>
      <c r="G64" s="37"/>
      <c r="H64" s="32"/>
      <c r="I64" s="32"/>
      <c r="J64" s="32"/>
      <c r="K64" s="32"/>
      <c r="L64" s="32"/>
    </row>
    <row r="65" spans="1:12" ht="15.75">
      <c r="A65" s="33" t="str">
        <f t="shared" si="2"/>
        <v> </v>
      </c>
      <c r="B65" s="36"/>
      <c r="C65" s="37" t="str">
        <f>IF(ISBLANK(B65)," ",VLOOKUP(B65,'[1]Master General'!$A$4:$B$387,2))</f>
        <v> </v>
      </c>
      <c r="D65" s="37"/>
      <c r="E65" s="37"/>
      <c r="F65" s="37" t="str">
        <f>IF(ISBLANK(B66)," ",VLOOKUP(B66,'[1]Master General'!$A$4:$F$344,6))</f>
        <v> </v>
      </c>
      <c r="G65" s="37"/>
      <c r="H65" s="32"/>
      <c r="I65" s="32"/>
      <c r="J65" s="32"/>
      <c r="K65" s="32"/>
      <c r="L65" s="32"/>
    </row>
    <row r="66" spans="1:12" ht="15.75">
      <c r="A66" s="33" t="str">
        <f t="shared" si="2"/>
        <v> </v>
      </c>
      <c r="B66" s="36"/>
      <c r="C66" s="37" t="str">
        <f>IF(ISBLANK(B66)," ",VLOOKUP(B66,'[1]Master General'!$A$4:$B$387,2))</f>
        <v> </v>
      </c>
      <c r="D66" s="37"/>
      <c r="E66" s="37"/>
      <c r="F66" s="37" t="str">
        <f>IF(ISBLANK(B67)," ",VLOOKUP(B67,'[1]Master General'!$A$4:$F$344,6))</f>
        <v> </v>
      </c>
      <c r="G66" s="37"/>
      <c r="H66" s="32"/>
      <c r="I66" s="32"/>
      <c r="J66" s="32"/>
      <c r="K66" s="32"/>
      <c r="L66" s="32"/>
    </row>
    <row r="67" spans="1:12" ht="15.75">
      <c r="A67" s="33" t="str">
        <f t="shared" si="2"/>
        <v> </v>
      </c>
      <c r="B67" s="36"/>
      <c r="C67" s="37" t="str">
        <f>IF(ISBLANK(B67)," ",VLOOKUP(B67,'[1]Master General'!$A$4:$B$387,2))</f>
        <v> </v>
      </c>
      <c r="D67" s="37"/>
      <c r="E67" s="37"/>
      <c r="F67" s="37" t="str">
        <f>IF(ISBLANK(B68)," ",VLOOKUP(B68,'[1]Master General'!$A$4:$F$344,6))</f>
        <v> </v>
      </c>
      <c r="G67" s="37"/>
      <c r="H67" s="32"/>
      <c r="I67" s="32"/>
      <c r="J67" s="32"/>
      <c r="K67" s="32"/>
      <c r="L67" s="32"/>
    </row>
    <row r="68" spans="1:12" ht="15.75">
      <c r="A68" s="33" t="str">
        <f t="shared" si="2"/>
        <v> </v>
      </c>
      <c r="B68" s="36"/>
      <c r="C68" s="37" t="str">
        <f>IF(ISBLANK(B68)," ",VLOOKUP(B68,'[1]Master General'!$A$4:$B$387,2))</f>
        <v> </v>
      </c>
      <c r="D68" s="37"/>
      <c r="E68" s="37"/>
      <c r="F68" s="37" t="str">
        <f>IF(ISBLANK(B69)," ",VLOOKUP(B69,'[1]Master General'!$A$4:$F$344,6))</f>
        <v> </v>
      </c>
      <c r="G68" s="37"/>
      <c r="H68" s="32"/>
      <c r="I68" s="32"/>
      <c r="J68" s="32"/>
      <c r="K68" s="32"/>
      <c r="L68" s="32"/>
    </row>
    <row r="69" spans="1:12" ht="15.75">
      <c r="A69" s="33" t="str">
        <f t="shared" si="2"/>
        <v> </v>
      </c>
      <c r="B69" s="36"/>
      <c r="C69" s="37" t="str">
        <f>IF(ISBLANK(B69)," ",VLOOKUP(B69,'[1]Master General'!$A$4:$B$387,2))</f>
        <v> </v>
      </c>
      <c r="D69" s="37"/>
      <c r="E69" s="37"/>
      <c r="F69" s="37" t="str">
        <f>IF(ISBLANK(B70)," ",VLOOKUP(B70,'[1]Master General'!$A$4:$F$344,6))</f>
        <v> </v>
      </c>
      <c r="G69" s="37"/>
      <c r="H69" s="32"/>
      <c r="I69" s="32"/>
      <c r="J69" s="32"/>
      <c r="K69" s="32"/>
      <c r="L69" s="32"/>
    </row>
    <row r="70" spans="1:12" ht="15.75">
      <c r="A70" s="33" t="str">
        <f t="shared" si="2"/>
        <v> </v>
      </c>
      <c r="B70" s="36"/>
      <c r="C70" s="37" t="str">
        <f>IF(ISBLANK(B70)," ",VLOOKUP(B70,'[1]Master General'!$A$4:$B$387,2))</f>
        <v> </v>
      </c>
      <c r="D70" s="37"/>
      <c r="E70" s="37"/>
      <c r="F70" s="37" t="str">
        <f>IF(ISBLANK(B71)," ",VLOOKUP(B71,'[1]Master General'!$A$4:$F$344,6))</f>
        <v> </v>
      </c>
      <c r="G70" s="37"/>
      <c r="H70" s="32"/>
      <c r="I70" s="32"/>
      <c r="J70" s="32"/>
      <c r="K70" s="32"/>
      <c r="L70" s="32"/>
    </row>
    <row r="71" spans="1:12" ht="15.75">
      <c r="A71" s="33" t="str">
        <f t="shared" si="2"/>
        <v> </v>
      </c>
      <c r="B71" s="36"/>
      <c r="C71" s="37" t="str">
        <f>IF(ISBLANK(B71)," ",VLOOKUP(B71,'[1]Master General'!$A$4:$B$387,2))</f>
        <v> </v>
      </c>
      <c r="D71" s="37"/>
      <c r="E71" s="37"/>
      <c r="F71" s="37" t="str">
        <f>IF(ISBLANK(B72)," ",VLOOKUP(B72,'[1]Master General'!$A$4:$F$344,6))</f>
        <v> </v>
      </c>
      <c r="G71" s="37"/>
      <c r="H71" s="32"/>
      <c r="I71" s="32"/>
      <c r="J71" s="32"/>
      <c r="K71" s="32"/>
      <c r="L71" s="32"/>
    </row>
    <row r="72" spans="1:12" ht="15.75">
      <c r="A72" s="33" t="str">
        <f t="shared" si="2"/>
        <v> </v>
      </c>
      <c r="B72" s="36"/>
      <c r="C72" s="37" t="str">
        <f>IF(ISBLANK(B72)," ",VLOOKUP(B72,'[1]Master General'!$A$4:$B$387,2))</f>
        <v> </v>
      </c>
      <c r="D72" s="37"/>
      <c r="E72" s="37"/>
      <c r="F72" s="37" t="str">
        <f>IF(ISBLANK(B73)," ",VLOOKUP(B73,'[1]Master General'!$A$4:$F$344,6))</f>
        <v> </v>
      </c>
      <c r="G72" s="37"/>
      <c r="H72" s="32"/>
      <c r="I72" s="32"/>
      <c r="J72" s="32"/>
      <c r="K72" s="32"/>
      <c r="L72" s="32"/>
    </row>
    <row r="73" spans="1:12" ht="15.75">
      <c r="A73" s="33" t="str">
        <f t="shared" si="2"/>
        <v> </v>
      </c>
      <c r="B73" s="36"/>
      <c r="C73" s="37" t="str">
        <f>IF(ISBLANK(B73)," ",VLOOKUP(B73,'[1]Master General'!$A$4:$B$387,2))</f>
        <v> </v>
      </c>
      <c r="D73" s="37"/>
      <c r="E73" s="37"/>
      <c r="F73" s="37" t="str">
        <f>IF(ISBLANK(B74)," ",VLOOKUP(B74,'[1]Master General'!$A$4:$F$344,6))</f>
        <v> </v>
      </c>
      <c r="G73" s="37"/>
      <c r="H73" s="32"/>
      <c r="I73" s="32"/>
      <c r="J73" s="32"/>
      <c r="K73" s="32"/>
      <c r="L73" s="32"/>
    </row>
    <row r="74" spans="1:12" ht="15.75">
      <c r="A74" s="33" t="str">
        <f t="shared" si="2"/>
        <v> </v>
      </c>
      <c r="B74" s="36"/>
      <c r="C74" s="37" t="str">
        <f>IF(ISBLANK(B74)," ",VLOOKUP(B74,'[1]Master General'!$A$4:$B$387,2))</f>
        <v> </v>
      </c>
      <c r="D74" s="37"/>
      <c r="E74" s="37"/>
      <c r="F74" s="37" t="str">
        <f>IF(ISBLANK(B75)," ",VLOOKUP(B75,'[1]Master General'!$A$4:$F$344,6))</f>
        <v> </v>
      </c>
      <c r="G74" s="37"/>
      <c r="H74" s="32"/>
      <c r="I74" s="32"/>
      <c r="J74" s="32"/>
      <c r="K74" s="32"/>
      <c r="L74" s="32"/>
    </row>
    <row r="75" spans="1:12" ht="15.75">
      <c r="A75" s="33" t="str">
        <f t="shared" si="2"/>
        <v> </v>
      </c>
      <c r="B75" s="36"/>
      <c r="C75" s="37" t="str">
        <f>IF(ISBLANK(B75)," ",VLOOKUP(B75,'[1]Master General'!$A$4:$B$387,2))</f>
        <v> </v>
      </c>
      <c r="D75" s="37"/>
      <c r="E75" s="37"/>
      <c r="F75" s="37" t="str">
        <f>IF(ISBLANK(B76)," ",VLOOKUP(B76,'[1]Master General'!$A$4:$F$344,6))</f>
        <v> </v>
      </c>
      <c r="G75" s="37"/>
      <c r="H75" s="32"/>
      <c r="I75" s="32"/>
      <c r="J75" s="32"/>
      <c r="K75" s="32"/>
      <c r="L75" s="32"/>
    </row>
    <row r="76" spans="1:12" ht="15.75">
      <c r="A76" s="33" t="str">
        <f t="shared" si="2"/>
        <v> </v>
      </c>
      <c r="B76" s="36"/>
      <c r="C76" s="37" t="str">
        <f>IF(ISBLANK(B76)," ",VLOOKUP(B76,'[1]Master General'!$A$4:$B$387,2))</f>
        <v> </v>
      </c>
      <c r="D76" s="37"/>
      <c r="E76" s="37"/>
      <c r="F76" s="37" t="str">
        <f>IF(ISBLANK(B77)," ",VLOOKUP(B77,'[1]Master General'!$A$4:$F$344,6))</f>
        <v> </v>
      </c>
      <c r="G76" s="37"/>
      <c r="H76" s="32"/>
      <c r="I76" s="32"/>
      <c r="J76" s="32"/>
      <c r="K76" s="32"/>
      <c r="L76" s="32"/>
    </row>
    <row r="77" spans="1:12" ht="15.75">
      <c r="A77" s="33" t="str">
        <f t="shared" si="2"/>
        <v> </v>
      </c>
      <c r="B77" s="36"/>
      <c r="C77" s="37" t="str">
        <f>IF(ISBLANK(B77)," ",VLOOKUP(B77,'[1]Master General'!$A$4:$B$387,2))</f>
        <v> </v>
      </c>
      <c r="D77" s="37"/>
      <c r="E77" s="37"/>
      <c r="F77" s="37" t="str">
        <f>IF(ISBLANK(B78)," ",VLOOKUP(B78,'[1]Master General'!$A$4:$F$344,6))</f>
        <v> </v>
      </c>
      <c r="G77" s="37"/>
      <c r="H77" s="32"/>
      <c r="I77" s="32"/>
      <c r="J77" s="32"/>
      <c r="K77" s="32"/>
      <c r="L77" s="32"/>
    </row>
    <row r="78" spans="1:12" ht="15.75">
      <c r="A78" s="33" t="str">
        <f t="shared" si="2"/>
        <v> </v>
      </c>
      <c r="B78" s="36"/>
      <c r="C78" s="37" t="str">
        <f>IF(ISBLANK(B78)," ",VLOOKUP(B78,'[1]Master General'!$A$4:$B$387,2))</f>
        <v> </v>
      </c>
      <c r="D78" s="37"/>
      <c r="E78" s="37"/>
      <c r="F78" s="37" t="str">
        <f>IF(ISBLANK(B79)," ",VLOOKUP(B79,'[1]Master General'!$A$4:$F$344,6))</f>
        <v> </v>
      </c>
      <c r="G78" s="37"/>
      <c r="H78" s="32"/>
      <c r="I78" s="32"/>
      <c r="J78" s="32"/>
      <c r="K78" s="32"/>
      <c r="L78" s="32"/>
    </row>
    <row r="79" spans="1:12" ht="15.75">
      <c r="A79" s="33" t="str">
        <f t="shared" si="2"/>
        <v> </v>
      </c>
      <c r="B79" s="36"/>
      <c r="C79" s="37" t="str">
        <f>IF(ISBLANK(B79)," ",VLOOKUP(B79,'[1]Master General'!$A$4:$B$387,2))</f>
        <v> </v>
      </c>
      <c r="D79" s="37"/>
      <c r="E79" s="37"/>
      <c r="F79" s="37" t="str">
        <f>IF(ISBLANK(B80)," ",VLOOKUP(B80,'[1]Master General'!$A$4:$F$344,6))</f>
        <v> </v>
      </c>
      <c r="G79" s="37"/>
      <c r="H79" s="32"/>
      <c r="I79" s="32"/>
      <c r="J79" s="32"/>
      <c r="K79" s="32"/>
      <c r="L79" s="32"/>
    </row>
    <row r="80" spans="1:12" ht="15.75">
      <c r="A80" s="33" t="str">
        <f t="shared" si="2"/>
        <v> </v>
      </c>
      <c r="B80" s="36"/>
      <c r="C80" s="37" t="str">
        <f>IF(ISBLANK(B80)," ",VLOOKUP(B80,'[1]Master General'!$A$4:$B$387,2))</f>
        <v> </v>
      </c>
      <c r="D80" s="37"/>
      <c r="E80" s="37"/>
      <c r="F80" s="37" t="str">
        <f>IF(ISBLANK(B81)," ",VLOOKUP(B81,'[1]Master General'!$A$4:$F$344,6))</f>
        <v> </v>
      </c>
      <c r="G80" s="37"/>
      <c r="H80" s="32"/>
      <c r="I80" s="32"/>
      <c r="J80" s="32"/>
      <c r="K80" s="32"/>
      <c r="L80" s="32"/>
    </row>
    <row r="81" spans="1:12" ht="15.75">
      <c r="A81" s="33" t="str">
        <f t="shared" si="2"/>
        <v> </v>
      </c>
      <c r="B81" s="36"/>
      <c r="C81" s="37" t="str">
        <f>IF(ISBLANK(B81)," ",VLOOKUP(B81,'[1]Master General'!$A$4:$B$387,2))</f>
        <v> </v>
      </c>
      <c r="D81" s="37"/>
      <c r="E81" s="37"/>
      <c r="F81" s="37" t="str">
        <f>IF(ISBLANK(B82)," ",VLOOKUP(B82,'[1]Master General'!$A$4:$F$344,6))</f>
        <v> </v>
      </c>
      <c r="G81" s="37"/>
      <c r="H81" s="32"/>
      <c r="I81" s="32"/>
      <c r="J81" s="32"/>
      <c r="K81" s="32"/>
      <c r="L81" s="32"/>
    </row>
    <row r="82" spans="1:12" ht="15.75">
      <c r="A82" s="33" t="str">
        <f t="shared" si="2"/>
        <v> </v>
      </c>
      <c r="B82" s="36"/>
      <c r="C82" s="37" t="str">
        <f>IF(ISBLANK(B82)," ",VLOOKUP(B82,'[1]Master General'!$A$4:$B$387,2))</f>
        <v> </v>
      </c>
      <c r="D82" s="37"/>
      <c r="E82" s="37"/>
      <c r="F82" s="37" t="str">
        <f>IF(ISBLANK(B83)," ",VLOOKUP(B83,'[1]Master General'!$A$4:$F$344,6))</f>
        <v> </v>
      </c>
      <c r="G82" s="37"/>
      <c r="H82" s="32"/>
      <c r="I82" s="32"/>
      <c r="J82" s="32"/>
      <c r="K82" s="32"/>
      <c r="L82" s="32"/>
    </row>
    <row r="83" spans="1:12" ht="15.75">
      <c r="A83" s="33" t="str">
        <f t="shared" si="2"/>
        <v> </v>
      </c>
      <c r="B83" s="36"/>
      <c r="C83" s="37" t="str">
        <f>IF(ISBLANK(B83)," ",VLOOKUP(B83,'[1]Master General'!$A$4:$B$387,2))</f>
        <v> </v>
      </c>
      <c r="D83" s="37"/>
      <c r="E83" s="37"/>
      <c r="F83" s="37" t="str">
        <f>IF(ISBLANK(B84)," ",VLOOKUP(B84,'[1]Master General'!$A$4:$F$344,6))</f>
        <v> </v>
      </c>
      <c r="G83" s="37"/>
      <c r="H83" s="32"/>
      <c r="I83" s="32"/>
      <c r="J83" s="32"/>
      <c r="K83" s="32"/>
      <c r="L83" s="32"/>
    </row>
    <row r="84" spans="1:12" ht="15.75">
      <c r="A84" s="33" t="str">
        <f t="shared" si="2"/>
        <v> </v>
      </c>
      <c r="B84" s="36"/>
      <c r="C84" s="37" t="str">
        <f>IF(ISBLANK(B84)," ",VLOOKUP(B84,'[1]Master General'!$A$4:$B$387,2))</f>
        <v> </v>
      </c>
      <c r="D84" s="37"/>
      <c r="E84" s="37"/>
      <c r="F84" s="37" t="str">
        <f>IF(ISBLANK(B85)," ",VLOOKUP(B85,'[1]Master General'!$A$4:$F$344,6))</f>
        <v> </v>
      </c>
      <c r="G84" s="37"/>
      <c r="H84" s="32"/>
      <c r="I84" s="32"/>
      <c r="J84" s="32"/>
      <c r="K84" s="32"/>
      <c r="L84" s="32"/>
    </row>
    <row r="85" spans="1:12" ht="15.75">
      <c r="A85" s="33" t="str">
        <f t="shared" si="2"/>
        <v> </v>
      </c>
      <c r="B85" s="36"/>
      <c r="C85" s="37" t="str">
        <f>IF(ISBLANK(B85)," ",VLOOKUP(B85,'[1]Master General'!$A$4:$B$387,2))</f>
        <v> </v>
      </c>
      <c r="D85" s="37"/>
      <c r="E85" s="37"/>
      <c r="F85" s="37" t="str">
        <f>IF(ISBLANK(B86)," ",VLOOKUP(B86,'[1]Master General'!$A$4:$F$344,6))</f>
        <v> </v>
      </c>
      <c r="G85" s="37"/>
      <c r="H85" s="32"/>
      <c r="I85" s="32"/>
      <c r="J85" s="32"/>
      <c r="K85" s="32"/>
      <c r="L85" s="32"/>
    </row>
    <row r="86" spans="1:12" ht="15.75">
      <c r="A86" s="33" t="str">
        <f t="shared" si="2"/>
        <v> </v>
      </c>
      <c r="B86" s="36"/>
      <c r="C86" s="37" t="str">
        <f>IF(ISBLANK(B86)," ",VLOOKUP(B86,'[1]Master General'!$A$4:$B$387,2))</f>
        <v> </v>
      </c>
      <c r="D86" s="37"/>
      <c r="E86" s="37"/>
      <c r="F86" s="37" t="str">
        <f>IF(ISBLANK(B87)," ",VLOOKUP(B87,'[1]Master General'!$A$4:$F$344,6))</f>
        <v> </v>
      </c>
      <c r="G86" s="37"/>
      <c r="H86" s="32"/>
      <c r="I86" s="32"/>
      <c r="J86" s="32"/>
      <c r="K86" s="32"/>
      <c r="L86" s="32"/>
    </row>
    <row r="87" spans="1:12" ht="15.75">
      <c r="A87" s="33" t="str">
        <f t="shared" si="2"/>
        <v> </v>
      </c>
      <c r="B87" s="36"/>
      <c r="C87" s="37" t="str">
        <f>IF(ISBLANK(B87)," ",VLOOKUP(B87,'[1]Master General'!$A$4:$B$387,2))</f>
        <v> </v>
      </c>
      <c r="D87" s="37"/>
      <c r="E87" s="37"/>
      <c r="F87" s="37" t="str">
        <f>IF(ISBLANK(B88)," ",VLOOKUP(B88,'[1]Master General'!$A$4:$F$344,6))</f>
        <v> </v>
      </c>
      <c r="G87" s="37"/>
      <c r="H87" s="32"/>
      <c r="I87" s="32"/>
      <c r="J87" s="32"/>
      <c r="K87" s="32"/>
      <c r="L87" s="32"/>
    </row>
    <row r="88" spans="1:12" ht="15.75">
      <c r="A88" s="33" t="str">
        <f t="shared" si="2"/>
        <v> </v>
      </c>
      <c r="B88" s="36"/>
      <c r="C88" s="37" t="str">
        <f>IF(ISBLANK(B88)," ",VLOOKUP(B88,'[1]Master General'!$A$4:$B$387,2))</f>
        <v> </v>
      </c>
      <c r="D88" s="37"/>
      <c r="E88" s="37"/>
      <c r="F88" s="37" t="str">
        <f>IF(ISBLANK(B89)," ",VLOOKUP(B89,'[1]Master General'!$A$4:$F$344,6))</f>
        <v> </v>
      </c>
      <c r="G88" s="37"/>
      <c r="H88" s="32"/>
      <c r="I88" s="32"/>
      <c r="J88" s="32"/>
      <c r="K88" s="32"/>
      <c r="L88" s="32"/>
    </row>
    <row r="89" spans="1:12" ht="15.75">
      <c r="A89" s="33" t="str">
        <f t="shared" si="2"/>
        <v> </v>
      </c>
      <c r="B89" s="36"/>
      <c r="C89" s="37" t="str">
        <f>IF(ISBLANK(B89)," ",VLOOKUP(B89,'[1]Master General'!$A$4:$B$387,2))</f>
        <v> </v>
      </c>
      <c r="D89" s="37"/>
      <c r="E89" s="37"/>
      <c r="F89" s="37" t="str">
        <f>IF(ISBLANK(B90)," ",VLOOKUP(B90,'[1]Master General'!$A$4:$F$344,6))</f>
        <v> </v>
      </c>
      <c r="G89" s="37"/>
      <c r="H89" s="32"/>
      <c r="I89" s="32"/>
      <c r="J89" s="32"/>
      <c r="K89" s="32"/>
      <c r="L89" s="32"/>
    </row>
    <row r="90" spans="1:12" ht="15.75">
      <c r="A90" s="33" t="str">
        <f t="shared" si="2"/>
        <v> </v>
      </c>
      <c r="B90" s="36"/>
      <c r="C90" s="37" t="str">
        <f>IF(ISBLANK(B90)," ",VLOOKUP(B90,'[1]Master General'!$A$4:$B$387,2))</f>
        <v> </v>
      </c>
      <c r="D90" s="37"/>
      <c r="E90" s="37"/>
      <c r="F90" s="37" t="str">
        <f>IF(ISBLANK(B91)," ",VLOOKUP(B91,'[1]Master General'!$A$4:$F$344,6))</f>
        <v> </v>
      </c>
      <c r="G90" s="37"/>
      <c r="H90" s="32"/>
      <c r="I90" s="32"/>
      <c r="J90" s="32"/>
      <c r="K90" s="32"/>
      <c r="L90" s="32"/>
    </row>
    <row r="91" spans="1:12" ht="15.75">
      <c r="A91" s="33" t="str">
        <f t="shared" si="2"/>
        <v> </v>
      </c>
      <c r="B91" s="36"/>
      <c r="C91" s="37" t="str">
        <f>IF(ISBLANK(B91)," ",VLOOKUP(B91,'[1]Master General'!$A$4:$B$387,2))</f>
        <v> </v>
      </c>
      <c r="D91" s="37"/>
      <c r="E91" s="37"/>
      <c r="F91" s="37" t="str">
        <f>IF(ISBLANK(B92)," ",VLOOKUP(B92,'[1]Master General'!$A$4:$F$344,6))</f>
        <v> </v>
      </c>
      <c r="G91" s="37"/>
      <c r="H91" s="32"/>
      <c r="I91" s="32"/>
      <c r="J91" s="32"/>
      <c r="K91" s="32"/>
      <c r="L91" s="32"/>
    </row>
    <row r="92" spans="1:12" ht="15.75">
      <c r="A92" s="33" t="str">
        <f aca="true" t="shared" si="3" ref="A92:A123">IF(ISBLANK(B92)," ",1)</f>
        <v> </v>
      </c>
      <c r="B92" s="36"/>
      <c r="C92" s="37" t="str">
        <f>IF(ISBLANK(B92)," ",VLOOKUP(B92,'[1]Master General'!$A$4:$B$387,2))</f>
        <v> </v>
      </c>
      <c r="D92" s="37"/>
      <c r="E92" s="37"/>
      <c r="F92" s="37" t="str">
        <f>IF(ISBLANK(B93)," ",VLOOKUP(B93,'[1]Master General'!$A$4:$F$344,6))</f>
        <v> </v>
      </c>
      <c r="G92" s="37"/>
      <c r="H92" s="32"/>
      <c r="I92" s="32"/>
      <c r="J92" s="32"/>
      <c r="K92" s="32"/>
      <c r="L92" s="32"/>
    </row>
    <row r="93" spans="1:12" ht="15.75">
      <c r="A93" s="33" t="str">
        <f t="shared" si="3"/>
        <v> </v>
      </c>
      <c r="B93" s="36"/>
      <c r="C93" s="37" t="str">
        <f>IF(ISBLANK(B93)," ",VLOOKUP(B93,'[1]Master General'!$A$4:$B$387,2))</f>
        <v> </v>
      </c>
      <c r="D93" s="37"/>
      <c r="E93" s="37"/>
      <c r="F93" s="37" t="str">
        <f>IF(ISBLANK(B94)," ",VLOOKUP(B94,'[1]Master General'!$A$4:$F$344,6))</f>
        <v> </v>
      </c>
      <c r="G93" s="37"/>
      <c r="H93" s="32"/>
      <c r="I93" s="32"/>
      <c r="J93" s="32"/>
      <c r="K93" s="32"/>
      <c r="L93" s="32"/>
    </row>
    <row r="94" spans="1:12" ht="15.75">
      <c r="A94" s="33" t="str">
        <f t="shared" si="3"/>
        <v> </v>
      </c>
      <c r="B94" s="36"/>
      <c r="C94" s="37" t="str">
        <f>IF(ISBLANK(B94)," ",VLOOKUP(B94,'[1]Master General'!$A$4:$B$387,2))</f>
        <v> </v>
      </c>
      <c r="D94" s="37"/>
      <c r="E94" s="37"/>
      <c r="F94" s="37" t="str">
        <f>IF(ISBLANK(B95)," ",VLOOKUP(B95,'[1]Master General'!$A$4:$F$344,6))</f>
        <v> </v>
      </c>
      <c r="G94" s="37"/>
      <c r="H94" s="32"/>
      <c r="I94" s="32"/>
      <c r="J94" s="32"/>
      <c r="K94" s="32"/>
      <c r="L94" s="32"/>
    </row>
    <row r="95" spans="1:12" ht="15.75">
      <c r="A95" s="33" t="str">
        <f t="shared" si="3"/>
        <v> </v>
      </c>
      <c r="B95" s="36"/>
      <c r="C95" s="37" t="str">
        <f>IF(ISBLANK(B95)," ",VLOOKUP(B95,'[1]Master General'!$A$4:$B$387,2))</f>
        <v> </v>
      </c>
      <c r="D95" s="37"/>
      <c r="E95" s="37"/>
      <c r="F95" s="37" t="str">
        <f>IF(ISBLANK(B96)," ",VLOOKUP(B96,'[1]Master General'!$A$4:$F$344,6))</f>
        <v> </v>
      </c>
      <c r="G95" s="37"/>
      <c r="H95" s="32"/>
      <c r="I95" s="32"/>
      <c r="J95" s="32"/>
      <c r="K95" s="32"/>
      <c r="L95" s="32"/>
    </row>
    <row r="96" spans="1:12" ht="15.75">
      <c r="A96" s="33" t="str">
        <f t="shared" si="3"/>
        <v> </v>
      </c>
      <c r="B96" s="36"/>
      <c r="C96" s="37" t="str">
        <f>IF(ISBLANK(B96)," ",VLOOKUP(B96,'[1]Master General'!$A$4:$B$387,2))</f>
        <v> </v>
      </c>
      <c r="D96" s="37"/>
      <c r="E96" s="37"/>
      <c r="F96" s="37" t="str">
        <f>IF(ISBLANK(B97)," ",VLOOKUP(B97,'[1]Master General'!$A$4:$F$344,6))</f>
        <v> </v>
      </c>
      <c r="G96" s="37"/>
      <c r="H96" s="32"/>
      <c r="I96" s="32"/>
      <c r="J96" s="32"/>
      <c r="K96" s="32"/>
      <c r="L96" s="32"/>
    </row>
    <row r="97" spans="1:12" ht="15.75">
      <c r="A97" s="33" t="str">
        <f t="shared" si="3"/>
        <v> </v>
      </c>
      <c r="B97" s="36"/>
      <c r="C97" s="37" t="str">
        <f>IF(ISBLANK(B97)," ",VLOOKUP(B97,'[1]Master General'!$A$4:$B$387,2))</f>
        <v> </v>
      </c>
      <c r="D97" s="37"/>
      <c r="E97" s="37"/>
      <c r="F97" s="37" t="str">
        <f>IF(ISBLANK(B98)," ",VLOOKUP(B98,'[1]Master General'!$A$4:$F$344,6))</f>
        <v> </v>
      </c>
      <c r="G97" s="37"/>
      <c r="H97" s="32"/>
      <c r="I97" s="32"/>
      <c r="J97" s="32"/>
      <c r="K97" s="32"/>
      <c r="L97" s="32"/>
    </row>
    <row r="98" spans="1:12" ht="15.75">
      <c r="A98" s="33" t="str">
        <f t="shared" si="3"/>
        <v> </v>
      </c>
      <c r="B98" s="36"/>
      <c r="C98" s="37" t="str">
        <f>IF(ISBLANK(B98)," ",VLOOKUP(B98,'[1]Master General'!$A$4:$B$387,2))</f>
        <v> </v>
      </c>
      <c r="D98" s="37"/>
      <c r="E98" s="37"/>
      <c r="F98" s="37" t="str">
        <f>IF(ISBLANK(B99)," ",VLOOKUP(B99,'[1]Master General'!$A$4:$F$344,6))</f>
        <v> </v>
      </c>
      <c r="G98" s="37"/>
      <c r="H98" s="32"/>
      <c r="I98" s="32"/>
      <c r="J98" s="32"/>
      <c r="K98" s="32"/>
      <c r="L98" s="32"/>
    </row>
    <row r="99" spans="1:12" ht="15.75">
      <c r="A99" s="33" t="str">
        <f t="shared" si="3"/>
        <v> </v>
      </c>
      <c r="B99" s="36"/>
      <c r="C99" s="37" t="str">
        <f>IF(ISBLANK(B99)," ",VLOOKUP(B99,'[1]Master General'!$A$4:$B$387,2))</f>
        <v> </v>
      </c>
      <c r="D99" s="37"/>
      <c r="E99" s="37"/>
      <c r="F99" s="37" t="str">
        <f>IF(ISBLANK(B100)," ",VLOOKUP(B100,'[1]Master General'!$A$4:$F$344,6))</f>
        <v> </v>
      </c>
      <c r="G99" s="37"/>
      <c r="H99" s="32"/>
      <c r="I99" s="32"/>
      <c r="J99" s="32"/>
      <c r="K99" s="32"/>
      <c r="L99" s="32"/>
    </row>
    <row r="100" spans="1:12" ht="15.75">
      <c r="A100" s="33" t="str">
        <f t="shared" si="3"/>
        <v> </v>
      </c>
      <c r="B100" s="36"/>
      <c r="C100" s="37" t="str">
        <f>IF(ISBLANK(B100)," ",VLOOKUP(B100,'[1]Master General'!$A$4:$B$387,2))</f>
        <v> </v>
      </c>
      <c r="D100" s="37"/>
      <c r="E100" s="37"/>
      <c r="F100" s="37" t="str">
        <f>IF(ISBLANK(B101)," ",VLOOKUP(B101,'[1]Master General'!$A$4:$F$344,6))</f>
        <v> </v>
      </c>
      <c r="G100" s="37"/>
      <c r="H100" s="32"/>
      <c r="I100" s="32"/>
      <c r="J100" s="32"/>
      <c r="K100" s="32"/>
      <c r="L100" s="32"/>
    </row>
    <row r="101" spans="1:12" ht="15.75">
      <c r="A101" s="33" t="str">
        <f t="shared" si="3"/>
        <v> </v>
      </c>
      <c r="B101" s="36"/>
      <c r="C101" s="37" t="str">
        <f>IF(ISBLANK(B101)," ",VLOOKUP(B101,'[1]Master General'!$A$4:$B$387,2))</f>
        <v> </v>
      </c>
      <c r="D101" s="37"/>
      <c r="E101" s="37"/>
      <c r="F101" s="37" t="str">
        <f>IF(ISBLANK(B102)," ",VLOOKUP(B102,'[1]Master General'!$A$4:$F$344,6))</f>
        <v> </v>
      </c>
      <c r="G101" s="37"/>
      <c r="H101" s="32"/>
      <c r="I101" s="32"/>
      <c r="J101" s="32"/>
      <c r="K101" s="32"/>
      <c r="L101" s="32"/>
    </row>
    <row r="102" spans="1:12" ht="15.75">
      <c r="A102" s="33" t="str">
        <f t="shared" si="3"/>
        <v> </v>
      </c>
      <c r="B102" s="36"/>
      <c r="C102" s="37" t="str">
        <f>IF(ISBLANK(B102)," ",VLOOKUP(B102,'[1]Master General'!$A$4:$B$387,2))</f>
        <v> </v>
      </c>
      <c r="D102" s="37"/>
      <c r="E102" s="37"/>
      <c r="F102" s="37" t="str">
        <f>IF(ISBLANK(B103)," ",VLOOKUP(B103,'[1]Master General'!$A$4:$F$344,6))</f>
        <v> </v>
      </c>
      <c r="G102" s="37"/>
      <c r="H102" s="32"/>
      <c r="I102" s="32"/>
      <c r="J102" s="32"/>
      <c r="K102" s="32"/>
      <c r="L102" s="32"/>
    </row>
    <row r="103" spans="1:12" ht="15.75">
      <c r="A103" s="33" t="str">
        <f t="shared" si="3"/>
        <v> </v>
      </c>
      <c r="B103" s="36"/>
      <c r="C103" s="37" t="str">
        <f>IF(ISBLANK(B103)," ",VLOOKUP(B103,'[1]Master General'!$A$4:$B$387,2))</f>
        <v> </v>
      </c>
      <c r="D103" s="37"/>
      <c r="E103" s="37"/>
      <c r="F103" s="37" t="str">
        <f>IF(ISBLANK(B104)," ",VLOOKUP(B104,'[1]Master General'!$A$4:$F$344,6))</f>
        <v> </v>
      </c>
      <c r="G103" s="37"/>
      <c r="H103" s="32"/>
      <c r="I103" s="32"/>
      <c r="J103" s="32"/>
      <c r="K103" s="32"/>
      <c r="L103" s="32"/>
    </row>
    <row r="104" spans="1:12" ht="15.75">
      <c r="A104" s="33" t="str">
        <f t="shared" si="3"/>
        <v> </v>
      </c>
      <c r="B104" s="36"/>
      <c r="C104" s="37" t="str">
        <f>IF(ISBLANK(B104)," ",VLOOKUP(B104,'[1]Master General'!$A$4:$B$387,2))</f>
        <v> </v>
      </c>
      <c r="D104" s="37"/>
      <c r="E104" s="37"/>
      <c r="F104" s="37" t="str">
        <f>IF(ISBLANK(B105)," ",VLOOKUP(B105,'[1]Master General'!$A$4:$F$344,6))</f>
        <v> </v>
      </c>
      <c r="G104" s="37"/>
      <c r="H104" s="32"/>
      <c r="I104" s="32"/>
      <c r="J104" s="32"/>
      <c r="K104" s="32"/>
      <c r="L104" s="32"/>
    </row>
    <row r="105" spans="1:12" ht="15.75">
      <c r="A105" s="33" t="str">
        <f t="shared" si="3"/>
        <v> </v>
      </c>
      <c r="B105" s="36"/>
      <c r="C105" s="37" t="str">
        <f>IF(ISBLANK(B105)," ",VLOOKUP(B105,'[1]Master General'!$A$4:$B$387,2))</f>
        <v> </v>
      </c>
      <c r="D105" s="37"/>
      <c r="E105" s="37"/>
      <c r="F105" s="37" t="str">
        <f>IF(ISBLANK(B106)," ",VLOOKUP(B106,'[1]Master General'!$A$4:$F$344,6))</f>
        <v> </v>
      </c>
      <c r="G105" s="37"/>
      <c r="H105" s="32"/>
      <c r="I105" s="32"/>
      <c r="J105" s="32"/>
      <c r="K105" s="32"/>
      <c r="L105" s="32"/>
    </row>
    <row r="106" spans="1:12" ht="15.75">
      <c r="A106" s="33" t="str">
        <f t="shared" si="3"/>
        <v> </v>
      </c>
      <c r="B106" s="36"/>
      <c r="C106" s="37" t="str">
        <f>IF(ISBLANK(B106)," ",VLOOKUP(B106,'[1]Master General'!$A$4:$B$387,2))</f>
        <v> </v>
      </c>
      <c r="D106" s="37"/>
      <c r="E106" s="37"/>
      <c r="F106" s="37" t="str">
        <f>IF(ISBLANK(B107)," ",VLOOKUP(B107,'[1]Master General'!$A$4:$F$344,6))</f>
        <v> </v>
      </c>
      <c r="G106" s="37"/>
      <c r="H106" s="32"/>
      <c r="I106" s="32"/>
      <c r="J106" s="32"/>
      <c r="K106" s="32"/>
      <c r="L106" s="32"/>
    </row>
    <row r="107" spans="1:12" ht="15.75">
      <c r="A107" s="33" t="str">
        <f t="shared" si="3"/>
        <v> </v>
      </c>
      <c r="B107" s="36"/>
      <c r="C107" s="37" t="str">
        <f>IF(ISBLANK(B107)," ",VLOOKUP(B107,'[1]Master General'!$A$4:$B$387,2))</f>
        <v> </v>
      </c>
      <c r="D107" s="37"/>
      <c r="E107" s="37"/>
      <c r="F107" s="37" t="str">
        <f>IF(ISBLANK(B108)," ",VLOOKUP(B108,'[1]Master General'!$A$4:$F$344,6))</f>
        <v> </v>
      </c>
      <c r="G107" s="37"/>
      <c r="H107" s="32"/>
      <c r="I107" s="32"/>
      <c r="J107" s="32"/>
      <c r="K107" s="32"/>
      <c r="L107" s="32"/>
    </row>
    <row r="108" spans="1:12" ht="15.75">
      <c r="A108" s="33" t="str">
        <f t="shared" si="3"/>
        <v> </v>
      </c>
      <c r="B108" s="36"/>
      <c r="C108" s="37" t="str">
        <f>IF(ISBLANK(B108)," ",VLOOKUP(B108,'[1]Master General'!$A$4:$B$387,2))</f>
        <v> </v>
      </c>
      <c r="D108" s="37"/>
      <c r="E108" s="37"/>
      <c r="F108" s="37" t="str">
        <f>IF(ISBLANK(B109)," ",VLOOKUP(B109,'[1]Master General'!$A$4:$F$344,6))</f>
        <v> </v>
      </c>
      <c r="G108" s="37"/>
      <c r="H108" s="32"/>
      <c r="I108" s="32"/>
      <c r="J108" s="32"/>
      <c r="K108" s="32"/>
      <c r="L108" s="32"/>
    </row>
    <row r="109" spans="1:12" ht="15.75">
      <c r="A109" s="33" t="str">
        <f t="shared" si="3"/>
        <v> </v>
      </c>
      <c r="B109" s="36"/>
      <c r="C109" s="37" t="str">
        <f>IF(ISBLANK(B109)," ",VLOOKUP(B109,'[1]Master General'!$A$4:$B$387,2))</f>
        <v> </v>
      </c>
      <c r="D109" s="37"/>
      <c r="E109" s="37"/>
      <c r="F109" s="37" t="str">
        <f>IF(ISBLANK(B110)," ",VLOOKUP(B110,'[1]Master General'!$A$4:$F$344,6))</f>
        <v> </v>
      </c>
      <c r="G109" s="37"/>
      <c r="H109" s="32"/>
      <c r="I109" s="32"/>
      <c r="J109" s="32"/>
      <c r="K109" s="32"/>
      <c r="L109" s="32"/>
    </row>
    <row r="110" spans="1:12" ht="15.75">
      <c r="A110" s="33" t="str">
        <f t="shared" si="3"/>
        <v> </v>
      </c>
      <c r="B110" s="36"/>
      <c r="C110" s="37" t="str">
        <f>IF(ISBLANK(B110)," ",VLOOKUP(B110,'[1]Master General'!$A$4:$B$387,2))</f>
        <v> </v>
      </c>
      <c r="D110" s="37"/>
      <c r="E110" s="37"/>
      <c r="F110" s="37" t="str">
        <f>IF(ISBLANK(B111)," ",VLOOKUP(B111,'[1]Master General'!$A$4:$F$344,6))</f>
        <v> </v>
      </c>
      <c r="G110" s="37"/>
      <c r="H110" s="32"/>
      <c r="I110" s="32"/>
      <c r="J110" s="32"/>
      <c r="K110" s="32"/>
      <c r="L110" s="32"/>
    </row>
    <row r="111" spans="1:12" ht="15.75">
      <c r="A111" s="33" t="str">
        <f t="shared" si="3"/>
        <v> </v>
      </c>
      <c r="B111" s="36"/>
      <c r="C111" s="37" t="str">
        <f>IF(ISBLANK(B111)," ",VLOOKUP(B111,'[1]Master General'!$A$4:$B$387,2))</f>
        <v> </v>
      </c>
      <c r="D111" s="37"/>
      <c r="E111" s="37"/>
      <c r="F111" s="37" t="str">
        <f>IF(ISBLANK(B112)," ",VLOOKUP(B112,'[1]Master General'!$A$4:$F$344,6))</f>
        <v> </v>
      </c>
      <c r="G111" s="37"/>
      <c r="H111" s="32"/>
      <c r="I111" s="32"/>
      <c r="J111" s="32"/>
      <c r="K111" s="32"/>
      <c r="L111" s="32"/>
    </row>
    <row r="112" spans="1:12" ht="15.75">
      <c r="A112" s="33" t="str">
        <f t="shared" si="3"/>
        <v> </v>
      </c>
      <c r="B112" s="36"/>
      <c r="C112" s="37" t="str">
        <f>IF(ISBLANK(B112)," ",VLOOKUP(B112,'[1]Master General'!$A$4:$B$387,2))</f>
        <v> </v>
      </c>
      <c r="D112" s="37"/>
      <c r="E112" s="37"/>
      <c r="F112" s="37" t="str">
        <f>IF(ISBLANK(B113)," ",VLOOKUP(B113,'[1]Master General'!$A$4:$F$344,6))</f>
        <v> </v>
      </c>
      <c r="G112" s="37"/>
      <c r="H112" s="32"/>
      <c r="I112" s="32"/>
      <c r="J112" s="32"/>
      <c r="K112" s="32"/>
      <c r="L112" s="32"/>
    </row>
    <row r="113" spans="1:12" ht="15.75">
      <c r="A113" s="33" t="str">
        <f t="shared" si="3"/>
        <v> </v>
      </c>
      <c r="B113" s="36"/>
      <c r="C113" s="37" t="str">
        <f>IF(ISBLANK(B113)," ",VLOOKUP(B113,'[1]Master General'!$A$4:$B$387,2))</f>
        <v> </v>
      </c>
      <c r="D113" s="37"/>
      <c r="E113" s="37"/>
      <c r="F113" s="37" t="str">
        <f>IF(ISBLANK(B114)," ",VLOOKUP(B114,'[1]Master General'!$A$4:$F$344,6))</f>
        <v> </v>
      </c>
      <c r="G113" s="37"/>
      <c r="H113" s="32"/>
      <c r="I113" s="32"/>
      <c r="J113" s="32"/>
      <c r="K113" s="32"/>
      <c r="L113" s="32"/>
    </row>
    <row r="114" spans="1:12" ht="15.75">
      <c r="A114" s="33" t="str">
        <f t="shared" si="3"/>
        <v> </v>
      </c>
      <c r="B114" s="36"/>
      <c r="C114" s="37" t="str">
        <f>IF(ISBLANK(B114)," ",VLOOKUP(B114,'[1]Master General'!$A$4:$B$387,2))</f>
        <v> </v>
      </c>
      <c r="D114" s="37"/>
      <c r="E114" s="37"/>
      <c r="F114" s="37" t="str">
        <f>IF(ISBLANK(B115)," ",VLOOKUP(B115,'[1]Master General'!$A$4:$F$344,6))</f>
        <v> </v>
      </c>
      <c r="G114" s="37"/>
      <c r="H114" s="32"/>
      <c r="I114" s="32"/>
      <c r="J114" s="32"/>
      <c r="K114" s="32"/>
      <c r="L114" s="32"/>
    </row>
    <row r="115" spans="1:12" ht="15.75">
      <c r="A115" s="33" t="str">
        <f t="shared" si="3"/>
        <v> </v>
      </c>
      <c r="B115" s="36"/>
      <c r="C115" s="37" t="str">
        <f>IF(ISBLANK(B115)," ",VLOOKUP(B115,'[1]Master General'!$A$4:$B$387,2))</f>
        <v> </v>
      </c>
      <c r="D115" s="37"/>
      <c r="E115" s="37"/>
      <c r="F115" s="37" t="str">
        <f>IF(ISBLANK(B116)," ",VLOOKUP(B116,'[1]Master General'!$A$4:$F$344,6))</f>
        <v> </v>
      </c>
      <c r="G115" s="37"/>
      <c r="H115" s="32"/>
      <c r="I115" s="32"/>
      <c r="J115" s="32"/>
      <c r="K115" s="32"/>
      <c r="L115" s="32"/>
    </row>
    <row r="116" spans="1:12" ht="15.75">
      <c r="A116" s="33" t="str">
        <f t="shared" si="3"/>
        <v> </v>
      </c>
      <c r="B116" s="36"/>
      <c r="C116" s="37" t="str">
        <f>IF(ISBLANK(B116)," ",VLOOKUP(B116,'[1]Master General'!$A$4:$B$387,2))</f>
        <v> </v>
      </c>
      <c r="D116" s="37"/>
      <c r="E116" s="37"/>
      <c r="F116" s="37" t="str">
        <f>IF(ISBLANK(B117)," ",VLOOKUP(B117,'[1]Master General'!$A$4:$F$344,6))</f>
        <v> </v>
      </c>
      <c r="G116" s="37"/>
      <c r="H116" s="32"/>
      <c r="I116" s="32"/>
      <c r="J116" s="32"/>
      <c r="K116" s="32"/>
      <c r="L116" s="32"/>
    </row>
    <row r="117" spans="1:12" ht="15.75">
      <c r="A117" s="33" t="str">
        <f t="shared" si="3"/>
        <v> </v>
      </c>
      <c r="B117" s="36"/>
      <c r="C117" s="37" t="str">
        <f>IF(ISBLANK(B117)," ",VLOOKUP(B117,'[1]Master General'!$A$4:$B$387,2))</f>
        <v> </v>
      </c>
      <c r="D117" s="37"/>
      <c r="E117" s="37"/>
      <c r="F117" s="37" t="str">
        <f>IF(ISBLANK(B118)," ",VLOOKUP(B118,'[1]Master General'!$A$4:$F$344,6))</f>
        <v> </v>
      </c>
      <c r="G117" s="37"/>
      <c r="H117" s="32"/>
      <c r="I117" s="32"/>
      <c r="J117" s="32"/>
      <c r="K117" s="32"/>
      <c r="L117" s="32"/>
    </row>
    <row r="118" spans="1:12" ht="15.75">
      <c r="A118" s="33" t="str">
        <f t="shared" si="3"/>
        <v> </v>
      </c>
      <c r="B118" s="36"/>
      <c r="C118" s="37" t="str">
        <f>IF(ISBLANK(B118)," ",VLOOKUP(B118,'[1]Master General'!$A$4:$B$387,2))</f>
        <v> </v>
      </c>
      <c r="D118" s="37"/>
      <c r="E118" s="37"/>
      <c r="F118" s="37" t="str">
        <f>IF(ISBLANK(B119)," ",VLOOKUP(B119,'[1]Master General'!$A$4:$F$344,6))</f>
        <v> </v>
      </c>
      <c r="G118" s="37"/>
      <c r="H118" s="32"/>
      <c r="I118" s="32"/>
      <c r="J118" s="32"/>
      <c r="K118" s="32"/>
      <c r="L118" s="32"/>
    </row>
    <row r="119" spans="1:12" ht="15.75">
      <c r="A119" s="33" t="str">
        <f t="shared" si="3"/>
        <v> </v>
      </c>
      <c r="B119" s="36"/>
      <c r="C119" s="37" t="str">
        <f>IF(ISBLANK(B119)," ",VLOOKUP(B119,'[1]Master General'!$A$4:$B$387,2))</f>
        <v> </v>
      </c>
      <c r="D119" s="37"/>
      <c r="E119" s="37"/>
      <c r="F119" s="37" t="str">
        <f>IF(ISBLANK(B120)," ",VLOOKUP(B120,'[1]Master General'!$A$4:$F$344,6))</f>
        <v> </v>
      </c>
      <c r="G119" s="37"/>
      <c r="H119" s="32"/>
      <c r="I119" s="32"/>
      <c r="J119" s="32"/>
      <c r="K119" s="32"/>
      <c r="L119" s="32"/>
    </row>
    <row r="120" spans="1:12" ht="15.75">
      <c r="A120" s="33" t="str">
        <f t="shared" si="3"/>
        <v> </v>
      </c>
      <c r="B120" s="36"/>
      <c r="C120" s="37" t="str">
        <f>IF(ISBLANK(B120)," ",VLOOKUP(B120,'[1]Master General'!$A$4:$B$387,2))</f>
        <v> </v>
      </c>
      <c r="D120" s="37"/>
      <c r="E120" s="37"/>
      <c r="F120" s="37" t="str">
        <f>IF(ISBLANK(B121)," ",VLOOKUP(B121,'[1]Master General'!$A$4:$F$344,6))</f>
        <v> </v>
      </c>
      <c r="G120" s="37"/>
      <c r="H120" s="32"/>
      <c r="I120" s="32"/>
      <c r="J120" s="32"/>
      <c r="K120" s="32"/>
      <c r="L120" s="32"/>
    </row>
    <row r="121" spans="1:12" ht="15.75">
      <c r="A121" s="33" t="str">
        <f t="shared" si="3"/>
        <v> </v>
      </c>
      <c r="B121" s="36"/>
      <c r="C121" s="37" t="str">
        <f>IF(ISBLANK(B121)," ",VLOOKUP(B121,'[1]Master General'!$A$4:$B$387,2))</f>
        <v> </v>
      </c>
      <c r="D121" s="37"/>
      <c r="E121" s="37"/>
      <c r="F121" s="37" t="str">
        <f>IF(ISBLANK(B122)," ",VLOOKUP(B122,'[1]Master General'!$A$4:$F$344,6))</f>
        <v> </v>
      </c>
      <c r="G121" s="37"/>
      <c r="H121" s="32"/>
      <c r="I121" s="32"/>
      <c r="J121" s="32"/>
      <c r="K121" s="32"/>
      <c r="L121" s="32"/>
    </row>
    <row r="122" spans="1:12" ht="15.75">
      <c r="A122" s="33" t="str">
        <f t="shared" si="3"/>
        <v> </v>
      </c>
      <c r="B122" s="36"/>
      <c r="C122" s="37" t="str">
        <f>IF(ISBLANK(B122)," ",VLOOKUP(B122,'[1]Master General'!$A$4:$B$387,2))</f>
        <v> </v>
      </c>
      <c r="D122" s="37"/>
      <c r="E122" s="37"/>
      <c r="F122" s="37" t="str">
        <f>IF(ISBLANK(B123)," ",VLOOKUP(B123,'[1]Master General'!$A$4:$F$344,6))</f>
        <v> </v>
      </c>
      <c r="G122" s="37"/>
      <c r="H122" s="32"/>
      <c r="I122" s="32"/>
      <c r="J122" s="32"/>
      <c r="K122" s="32"/>
      <c r="L122" s="32"/>
    </row>
    <row r="123" spans="1:12" ht="15.75">
      <c r="A123" s="33" t="str">
        <f t="shared" si="3"/>
        <v> </v>
      </c>
      <c r="B123" s="36"/>
      <c r="C123" s="37" t="str">
        <f>IF(ISBLANK(B123)," ",VLOOKUP(B123,'[1]Master General'!$A$4:$B$387,2))</f>
        <v> </v>
      </c>
      <c r="D123" s="37"/>
      <c r="E123" s="37"/>
      <c r="F123" s="37" t="str">
        <f>IF(ISBLANK(B124)," ",VLOOKUP(B124,'[1]Master General'!$A$4:$F$344,6))</f>
        <v> </v>
      </c>
      <c r="G123" s="37"/>
      <c r="H123" s="32"/>
      <c r="I123" s="32"/>
      <c r="J123" s="32"/>
      <c r="K123" s="32"/>
      <c r="L123" s="32"/>
    </row>
    <row r="124" spans="1:12" ht="15.75">
      <c r="A124" s="33" t="str">
        <f aca="true" t="shared" si="4" ref="A124:A145">IF(ISBLANK(B124)," ",1)</f>
        <v> </v>
      </c>
      <c r="B124" s="36"/>
      <c r="C124" s="37" t="str">
        <f>IF(ISBLANK(B124)," ",VLOOKUP(B124,'[1]Master General'!$A$4:$B$387,2))</f>
        <v> </v>
      </c>
      <c r="D124" s="37"/>
      <c r="E124" s="37"/>
      <c r="F124" s="37" t="str">
        <f>IF(ISBLANK(B125)," ",VLOOKUP(B125,'[1]Master General'!$A$4:$F$344,6))</f>
        <v> </v>
      </c>
      <c r="G124" s="37"/>
      <c r="H124" s="32"/>
      <c r="I124" s="32"/>
      <c r="J124" s="32"/>
      <c r="K124" s="32"/>
      <c r="L124" s="32"/>
    </row>
    <row r="125" spans="1:12" ht="15.75">
      <c r="A125" s="33" t="str">
        <f t="shared" si="4"/>
        <v> </v>
      </c>
      <c r="B125" s="36"/>
      <c r="C125" s="37" t="str">
        <f>IF(ISBLANK(B125)," ",VLOOKUP(B125,'[1]Master General'!$A$4:$B$387,2))</f>
        <v> </v>
      </c>
      <c r="D125" s="37"/>
      <c r="E125" s="37"/>
      <c r="F125" s="37" t="str">
        <f>IF(ISBLANK(B126)," ",VLOOKUP(B126,'[1]Master General'!$A$4:$F$344,6))</f>
        <v> </v>
      </c>
      <c r="G125" s="37"/>
      <c r="H125" s="32"/>
      <c r="I125" s="32"/>
      <c r="J125" s="32"/>
      <c r="K125" s="32"/>
      <c r="L125" s="32"/>
    </row>
    <row r="126" spans="1:12" ht="15.75">
      <c r="A126" s="33" t="str">
        <f t="shared" si="4"/>
        <v> </v>
      </c>
      <c r="B126" s="36"/>
      <c r="C126" s="37" t="str">
        <f>IF(ISBLANK(B126)," ",VLOOKUP(B126,'[1]Master General'!$A$4:$B$387,2))</f>
        <v> </v>
      </c>
      <c r="D126" s="37"/>
      <c r="E126" s="37"/>
      <c r="F126" s="37" t="str">
        <f>IF(ISBLANK(B127)," ",VLOOKUP(B127,'[1]Master General'!$A$4:$F$344,6))</f>
        <v> </v>
      </c>
      <c r="G126" s="37"/>
      <c r="H126" s="32"/>
      <c r="I126" s="32"/>
      <c r="J126" s="32"/>
      <c r="K126" s="32"/>
      <c r="L126" s="32"/>
    </row>
    <row r="127" spans="1:12" ht="15.75">
      <c r="A127" s="33" t="str">
        <f t="shared" si="4"/>
        <v> </v>
      </c>
      <c r="B127" s="36"/>
      <c r="C127" s="37" t="str">
        <f>IF(ISBLANK(B127)," ",VLOOKUP(B127,'[1]Master General'!$A$4:$B$387,2))</f>
        <v> </v>
      </c>
      <c r="D127" s="37"/>
      <c r="E127" s="37"/>
      <c r="F127" s="37" t="str">
        <f>IF(ISBLANK(B128)," ",VLOOKUP(B128,'[1]Master General'!$A$4:$F$344,6))</f>
        <v> </v>
      </c>
      <c r="G127" s="37"/>
      <c r="H127" s="32"/>
      <c r="I127" s="32"/>
      <c r="J127" s="32"/>
      <c r="K127" s="32"/>
      <c r="L127" s="32"/>
    </row>
    <row r="128" spans="1:12" ht="15.75">
      <c r="A128" s="33" t="str">
        <f t="shared" si="4"/>
        <v> </v>
      </c>
      <c r="B128" s="36"/>
      <c r="C128" s="37" t="str">
        <f>IF(ISBLANK(B128)," ",VLOOKUP(B128,'[1]Master General'!$A$4:$B$387,2))</f>
        <v> </v>
      </c>
      <c r="D128" s="37"/>
      <c r="E128" s="37"/>
      <c r="F128" s="37" t="str">
        <f>IF(ISBLANK(B129)," ",VLOOKUP(B129,'[1]Master General'!$A$4:$F$344,6))</f>
        <v> </v>
      </c>
      <c r="G128" s="37"/>
      <c r="H128" s="32"/>
      <c r="I128" s="32"/>
      <c r="J128" s="32"/>
      <c r="K128" s="32"/>
      <c r="L128" s="32"/>
    </row>
    <row r="129" spans="1:12" ht="15.75">
      <c r="A129" s="33" t="str">
        <f t="shared" si="4"/>
        <v> </v>
      </c>
      <c r="B129" s="36"/>
      <c r="C129" s="37" t="str">
        <f>IF(ISBLANK(B129)," ",VLOOKUP(B129,'[1]Master General'!$A$4:$B$387,2))</f>
        <v> </v>
      </c>
      <c r="D129" s="37"/>
      <c r="E129" s="37"/>
      <c r="F129" s="37" t="str">
        <f>IF(ISBLANK(B130)," ",VLOOKUP(B130,'[1]Master General'!$A$4:$F$344,6))</f>
        <v> </v>
      </c>
      <c r="G129" s="37"/>
      <c r="H129" s="32"/>
      <c r="I129" s="32"/>
      <c r="J129" s="32"/>
      <c r="K129" s="32"/>
      <c r="L129" s="32"/>
    </row>
    <row r="130" spans="1:12" ht="15.75">
      <c r="A130" s="33" t="str">
        <f t="shared" si="4"/>
        <v> </v>
      </c>
      <c r="B130" s="36"/>
      <c r="C130" s="37" t="str">
        <f>IF(ISBLANK(B130)," ",VLOOKUP(B130,'[1]Master General'!$A$4:$B$387,2))</f>
        <v> </v>
      </c>
      <c r="D130" s="37"/>
      <c r="E130" s="37"/>
      <c r="F130" s="37" t="str">
        <f>IF(ISBLANK(B131)," ",VLOOKUP(B131,'[1]Master General'!$A$4:$F$344,6))</f>
        <v> </v>
      </c>
      <c r="G130" s="37"/>
      <c r="H130" s="32"/>
      <c r="I130" s="32"/>
      <c r="J130" s="32"/>
      <c r="K130" s="32"/>
      <c r="L130" s="32"/>
    </row>
    <row r="131" spans="1:12" ht="15.75">
      <c r="A131" s="33" t="str">
        <f t="shared" si="4"/>
        <v> </v>
      </c>
      <c r="B131" s="36"/>
      <c r="C131" s="37" t="str">
        <f>IF(ISBLANK(B131)," ",VLOOKUP(B131,'[1]Master General'!$A$4:$B$387,2))</f>
        <v> </v>
      </c>
      <c r="D131" s="37"/>
      <c r="E131" s="37"/>
      <c r="F131" s="37" t="str">
        <f>IF(ISBLANK(B132)," ",VLOOKUP(B132,'[1]Master General'!$A$4:$F$344,6))</f>
        <v> </v>
      </c>
      <c r="G131" s="37"/>
      <c r="H131" s="32"/>
      <c r="I131" s="32"/>
      <c r="J131" s="32"/>
      <c r="K131" s="32"/>
      <c r="L131" s="32"/>
    </row>
    <row r="132" spans="1:12" ht="15.75">
      <c r="A132" s="33" t="str">
        <f t="shared" si="4"/>
        <v> </v>
      </c>
      <c r="B132" s="36"/>
      <c r="C132" s="37" t="str">
        <f>IF(ISBLANK(B132)," ",VLOOKUP(B132,'[1]Master General'!$A$4:$B$387,2))</f>
        <v> </v>
      </c>
      <c r="D132" s="37"/>
      <c r="E132" s="37"/>
      <c r="F132" s="37" t="str">
        <f>IF(ISBLANK(B133)," ",VLOOKUP(B133,'[1]Master General'!$A$4:$F$344,6))</f>
        <v> </v>
      </c>
      <c r="G132" s="37"/>
      <c r="H132" s="32"/>
      <c r="I132" s="32"/>
      <c r="J132" s="32"/>
      <c r="K132" s="32"/>
      <c r="L132" s="32"/>
    </row>
    <row r="133" spans="1:12" ht="15.75">
      <c r="A133" s="33" t="str">
        <f t="shared" si="4"/>
        <v> </v>
      </c>
      <c r="B133" s="36"/>
      <c r="C133" s="37" t="str">
        <f>IF(ISBLANK(B133)," ",VLOOKUP(B133,'[1]Master General'!$A$4:$B$387,2))</f>
        <v> </v>
      </c>
      <c r="D133" s="37"/>
      <c r="E133" s="37"/>
      <c r="F133" s="37" t="str">
        <f>IF(ISBLANK(B134)," ",VLOOKUP(B134,'[1]Master General'!$A$4:$F$344,6))</f>
        <v> </v>
      </c>
      <c r="G133" s="37"/>
      <c r="H133" s="32"/>
      <c r="I133" s="32"/>
      <c r="J133" s="32"/>
      <c r="K133" s="32"/>
      <c r="L133" s="32"/>
    </row>
    <row r="134" spans="1:12" ht="15.75">
      <c r="A134" s="33" t="str">
        <f t="shared" si="4"/>
        <v> </v>
      </c>
      <c r="B134" s="36"/>
      <c r="C134" s="37" t="str">
        <f>IF(ISBLANK(B134)," ",VLOOKUP(B134,'[1]Master General'!$A$4:$B$387,2))</f>
        <v> </v>
      </c>
      <c r="D134" s="37"/>
      <c r="E134" s="37"/>
      <c r="F134" s="37" t="str">
        <f>IF(ISBLANK(B135)," ",VLOOKUP(B135,'[1]Master General'!$A$4:$F$344,6))</f>
        <v> </v>
      </c>
      <c r="G134" s="37"/>
      <c r="H134" s="32"/>
      <c r="I134" s="32"/>
      <c r="J134" s="32"/>
      <c r="K134" s="32"/>
      <c r="L134" s="32"/>
    </row>
    <row r="135" spans="1:12" ht="15.75">
      <c r="A135" s="33" t="str">
        <f t="shared" si="4"/>
        <v> </v>
      </c>
      <c r="B135" s="36"/>
      <c r="C135" s="37" t="str">
        <f>IF(ISBLANK(B135)," ",VLOOKUP(B135,'[1]Master General'!$A$4:$B$387,2))</f>
        <v> </v>
      </c>
      <c r="D135" s="37"/>
      <c r="E135" s="37"/>
      <c r="F135" s="37" t="str">
        <f>IF(ISBLANK(B136)," ",VLOOKUP(B136,'[1]Master General'!$A$4:$F$344,6))</f>
        <v> </v>
      </c>
      <c r="G135" s="37"/>
      <c r="H135" s="32"/>
      <c r="I135" s="32"/>
      <c r="J135" s="32"/>
      <c r="K135" s="32"/>
      <c r="L135" s="32"/>
    </row>
    <row r="136" spans="1:7" ht="15.75">
      <c r="A136" s="33" t="str">
        <f t="shared" si="4"/>
        <v> </v>
      </c>
      <c r="B136" s="36"/>
      <c r="C136" s="37" t="str">
        <f>IF(ISBLANK(B136)," ",VLOOKUP(B136,'[1]Master General'!$A$4:$B$387,2))</f>
        <v> </v>
      </c>
      <c r="D136" s="37"/>
      <c r="E136" s="37"/>
      <c r="F136" s="37" t="str">
        <f>IF(ISBLANK(B137)," ",VLOOKUP(B137,'[1]Master General'!$A$4:$F$344,6))</f>
        <v> </v>
      </c>
      <c r="G136" s="37"/>
    </row>
    <row r="137" spans="1:7" ht="15.75">
      <c r="A137" s="33" t="str">
        <f t="shared" si="4"/>
        <v> </v>
      </c>
      <c r="B137" s="36"/>
      <c r="C137" s="37" t="str">
        <f>IF(ISBLANK(B137)," ",VLOOKUP(B137,'[1]Master General'!$A$4:$B$387,2))</f>
        <v> </v>
      </c>
      <c r="D137" s="37"/>
      <c r="E137" s="37"/>
      <c r="F137" s="37" t="str">
        <f>IF(ISBLANK(B138)," ",VLOOKUP(B138,'[1]Master General'!$A$4:$F$344,6))</f>
        <v> </v>
      </c>
      <c r="G137" s="37"/>
    </row>
    <row r="138" spans="1:7" ht="15.75">
      <c r="A138" s="33" t="str">
        <f t="shared" si="4"/>
        <v> </v>
      </c>
      <c r="B138" s="36"/>
      <c r="C138" s="37" t="str">
        <f>IF(ISBLANK(B138)," ",VLOOKUP(B138,'[1]Master General'!$A$4:$B$387,2))</f>
        <v> </v>
      </c>
      <c r="D138" s="37"/>
      <c r="E138" s="37"/>
      <c r="F138" s="37" t="str">
        <f>IF(ISBLANK(B139)," ",VLOOKUP(B139,'[1]Master General'!$A$4:$F$344,6))</f>
        <v> </v>
      </c>
      <c r="G138" s="37"/>
    </row>
    <row r="139" spans="1:7" ht="15.75">
      <c r="A139" s="33" t="str">
        <f t="shared" si="4"/>
        <v> </v>
      </c>
      <c r="B139" s="36"/>
      <c r="C139" s="37" t="str">
        <f>IF(ISBLANK(B139)," ",VLOOKUP(B139,'[1]Master General'!$A$4:$B$387,2))</f>
        <v> </v>
      </c>
      <c r="D139" s="37"/>
      <c r="E139" s="37"/>
      <c r="F139" s="37" t="str">
        <f>IF(ISBLANK(B140)," ",VLOOKUP(B140,'[1]Master General'!$A$4:$F$344,6))</f>
        <v> </v>
      </c>
      <c r="G139" s="37"/>
    </row>
    <row r="140" spans="1:7" ht="15.75">
      <c r="A140" s="33" t="str">
        <f t="shared" si="4"/>
        <v> </v>
      </c>
      <c r="B140" s="36"/>
      <c r="C140" s="37" t="str">
        <f>IF(ISBLANK(B140)," ",VLOOKUP(B140,'[1]Master General'!$A$4:$B$387,2))</f>
        <v> </v>
      </c>
      <c r="D140" s="37"/>
      <c r="E140" s="37"/>
      <c r="F140" s="37" t="str">
        <f>IF(ISBLANK(B141)," ",VLOOKUP(B141,'[1]Master General'!$A$4:$F$344,6))</f>
        <v> </v>
      </c>
      <c r="G140" s="37"/>
    </row>
    <row r="141" spans="1:7" ht="15.75">
      <c r="A141" s="33" t="str">
        <f t="shared" si="4"/>
        <v> </v>
      </c>
      <c r="B141" s="36"/>
      <c r="C141" s="37" t="str">
        <f>IF(ISBLANK(B141)," ",VLOOKUP(B141,'[1]Master General'!$A$4:$B$387,2))</f>
        <v> </v>
      </c>
      <c r="D141" s="37"/>
      <c r="E141" s="37"/>
      <c r="F141" s="37" t="str">
        <f>IF(ISBLANK(B142)," ",VLOOKUP(B142,'[1]Master General'!$A$4:$F$344,6))</f>
        <v> </v>
      </c>
      <c r="G141" s="37"/>
    </row>
    <row r="142" spans="1:7" ht="15.75">
      <c r="A142" s="33" t="str">
        <f t="shared" si="4"/>
        <v> </v>
      </c>
      <c r="B142" s="36"/>
      <c r="C142" s="37" t="str">
        <f>IF(ISBLANK(B142)," ",VLOOKUP(B142,'[1]Master General'!$A$4:$B$387,2))</f>
        <v> </v>
      </c>
      <c r="D142" s="37"/>
      <c r="E142" s="37"/>
      <c r="F142" s="37" t="str">
        <f>IF(ISBLANK(B143)," ",VLOOKUP(B143,'[1]Master General'!$A$4:$F$344,6))</f>
        <v> </v>
      </c>
      <c r="G142" s="37"/>
    </row>
    <row r="143" spans="1:7" ht="15.75">
      <c r="A143" s="33" t="str">
        <f t="shared" si="4"/>
        <v> </v>
      </c>
      <c r="B143" s="36"/>
      <c r="C143" s="37" t="str">
        <f>IF(ISBLANK(B143)," ",VLOOKUP(B143,'[1]Master General'!$A$4:$B$387,2))</f>
        <v> </v>
      </c>
      <c r="D143" s="37"/>
      <c r="E143" s="37"/>
      <c r="F143" s="37" t="str">
        <f>IF(ISBLANK(B144)," ",VLOOKUP(B144,'[1]Master General'!$A$4:$F$344,6))</f>
        <v> </v>
      </c>
      <c r="G143" s="37"/>
    </row>
    <row r="144" spans="1:7" ht="15.75">
      <c r="A144" s="33" t="str">
        <f t="shared" si="4"/>
        <v> </v>
      </c>
      <c r="B144" s="36"/>
      <c r="C144" s="37" t="str">
        <f>IF(ISBLANK(B144)," ",VLOOKUP(B144,'[1]Master General'!$A$4:$B$387,2))</f>
        <v> </v>
      </c>
      <c r="D144" s="37"/>
      <c r="E144" s="37"/>
      <c r="F144" s="37" t="str">
        <f>IF(ISBLANK(B145)," ",VLOOKUP(B145,'[1]Master General'!$A$4:$F$344,6))</f>
        <v> </v>
      </c>
      <c r="G144" s="37"/>
    </row>
    <row r="145" spans="1:5" ht="15.75">
      <c r="A145" s="33" t="str">
        <f t="shared" si="4"/>
        <v> </v>
      </c>
      <c r="B145" s="36"/>
      <c r="C145" s="37" t="str">
        <f>IF(ISBLANK(B145)," ",VLOOKUP(B145,'[1]Master General'!$A$4:$B$387,2))</f>
        <v> </v>
      </c>
      <c r="D145" s="37"/>
      <c r="E145" s="37"/>
    </row>
  </sheetData>
  <sheetProtection/>
  <mergeCells count="2">
    <mergeCell ref="A1:F1"/>
    <mergeCell ref="H7:M7"/>
  </mergeCells>
  <printOptions horizontalCentered="1"/>
  <pageMargins left="0.75" right="0.75" top="0.3937007874015748" bottom="1" header="0" footer="0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33"/>
  <sheetViews>
    <sheetView zoomScale="95" zoomScaleNormal="95" zoomScalePageLayoutView="0" workbookViewId="0" topLeftCell="A1">
      <selection activeCell="A7" sqref="A7"/>
    </sheetView>
  </sheetViews>
  <sheetFormatPr defaultColWidth="11.421875" defaultRowHeight="12.75"/>
  <cols>
    <col min="1" max="2" width="7.7109375" style="0" customWidth="1"/>
    <col min="3" max="5" width="11.7109375" style="0" customWidth="1"/>
    <col min="6" max="6" width="40.7109375" style="0" customWidth="1"/>
    <col min="7" max="11" width="5.421875" style="0" customWidth="1"/>
    <col min="12" max="12" width="8.7109375" style="0" customWidth="1"/>
  </cols>
  <sheetData>
    <row r="1" spans="1:12" ht="15.75" customHeight="1">
      <c r="A1" s="49" t="s">
        <v>16</v>
      </c>
      <c r="B1" s="50"/>
      <c r="C1" s="50"/>
      <c r="D1" s="50"/>
      <c r="E1" s="50"/>
      <c r="F1" s="50"/>
      <c r="G1" s="19"/>
      <c r="H1" s="19"/>
      <c r="I1" s="19"/>
      <c r="J1" s="19"/>
      <c r="K1" s="19"/>
      <c r="L1" s="20"/>
    </row>
    <row r="2" spans="1:12" ht="12.75" customHeigh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 customHeight="1">
      <c r="A3" s="9" t="s">
        <v>0</v>
      </c>
      <c r="B3" s="6"/>
      <c r="C3" s="10" t="s">
        <v>18</v>
      </c>
      <c r="D3" s="6"/>
      <c r="E3" s="6"/>
      <c r="F3" s="6"/>
      <c r="G3" s="6"/>
      <c r="H3" s="6"/>
      <c r="I3" s="6"/>
      <c r="J3" s="6"/>
      <c r="K3" s="6"/>
      <c r="L3" s="7"/>
    </row>
    <row r="4" spans="1:12" ht="12.75" customHeigh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" customHeight="1">
      <c r="A5" s="9" t="s">
        <v>2</v>
      </c>
      <c r="B5" s="40"/>
      <c r="C5" s="15" t="s">
        <v>27</v>
      </c>
      <c r="D5" s="6"/>
      <c r="E5" s="6"/>
      <c r="F5" s="6"/>
      <c r="G5" s="6"/>
      <c r="H5" s="6"/>
      <c r="I5" s="6"/>
      <c r="J5" s="6"/>
      <c r="K5" s="6"/>
      <c r="L5" s="7"/>
    </row>
    <row r="6" spans="1:12" ht="12.75" customHeight="1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3" ht="13.5" customHeight="1" thickBot="1">
      <c r="A7" s="12" t="s">
        <v>3</v>
      </c>
      <c r="B7" s="1" t="s">
        <v>4</v>
      </c>
      <c r="C7" s="1" t="s">
        <v>5</v>
      </c>
      <c r="D7" s="2"/>
      <c r="E7" s="2"/>
      <c r="F7" s="1" t="s">
        <v>6</v>
      </c>
      <c r="G7" s="51" t="s">
        <v>7</v>
      </c>
      <c r="H7" s="51"/>
      <c r="I7" s="51"/>
      <c r="J7" s="51"/>
      <c r="K7" s="51"/>
      <c r="L7" s="52"/>
      <c r="M7" s="38" t="s">
        <v>7</v>
      </c>
    </row>
    <row r="8" spans="1:13" ht="13.5" customHeight="1" thickTop="1">
      <c r="A8" s="13"/>
      <c r="B8" s="14"/>
      <c r="C8" s="14"/>
      <c r="D8" s="14"/>
      <c r="E8" s="14"/>
      <c r="F8" s="14"/>
      <c r="G8" s="21" t="s">
        <v>8</v>
      </c>
      <c r="H8" s="21" t="s">
        <v>9</v>
      </c>
      <c r="I8" s="21" t="s">
        <v>13</v>
      </c>
      <c r="J8" s="21" t="s">
        <v>14</v>
      </c>
      <c r="K8" s="21" t="s">
        <v>15</v>
      </c>
      <c r="L8" s="22" t="s">
        <v>10</v>
      </c>
      <c r="M8" s="38"/>
    </row>
    <row r="9" spans="1:13" ht="15.75">
      <c r="A9" s="4">
        <f>IF(ISBLANK(B9)," ",1)</f>
        <v>1</v>
      </c>
      <c r="B9" s="18">
        <v>150</v>
      </c>
      <c r="C9" s="23" t="str">
        <f>IF(ISBLANK(B9)," ",VLOOKUP(B9,'[1]Master General'!$A$4:$B$387,2))</f>
        <v>Jorge Valido Fuentes</v>
      </c>
      <c r="D9" s="17"/>
      <c r="E9" s="17"/>
      <c r="F9" s="24" t="str">
        <f>IF(ISBLANK(B9)," ",VLOOKUP(B9,'[1]Master General'!$A$4:$F$344,6))</f>
        <v>Bentor Santa Ursula</v>
      </c>
      <c r="G9" s="16">
        <v>41</v>
      </c>
      <c r="H9" s="16">
        <v>60</v>
      </c>
      <c r="I9" s="16">
        <v>60</v>
      </c>
      <c r="J9" s="16">
        <v>41</v>
      </c>
      <c r="K9" s="16">
        <v>54</v>
      </c>
      <c r="L9" s="39">
        <f aca="true" t="shared" si="0" ref="L9:L24">G9+H9+I9+J9+K9</f>
        <v>256</v>
      </c>
      <c r="M9" s="38">
        <v>60</v>
      </c>
    </row>
    <row r="10" spans="1:13" ht="15.75">
      <c r="A10" s="4">
        <v>2</v>
      </c>
      <c r="B10" s="18">
        <v>141</v>
      </c>
      <c r="C10" s="23" t="str">
        <f>IF(ISBLANK(B10)," ",VLOOKUP(B10,'[1]Master General'!$A$4:$B$387,2))</f>
        <v>Sergio Alvarez Febles</v>
      </c>
      <c r="D10" s="17"/>
      <c r="E10" s="17"/>
      <c r="F10" s="24" t="str">
        <f>IF(ISBLANK(B10)," ",VLOOKUP(B10,'[1]Master General'!$A$4:$F$344,6))</f>
        <v>Peluquería Bambú</v>
      </c>
      <c r="G10" s="16">
        <v>60</v>
      </c>
      <c r="H10" s="16">
        <v>54</v>
      </c>
      <c r="I10" s="16">
        <v>54</v>
      </c>
      <c r="J10" s="16">
        <v>49</v>
      </c>
      <c r="K10" s="16"/>
      <c r="L10" s="39">
        <f t="shared" si="0"/>
        <v>217</v>
      </c>
      <c r="M10" s="38">
        <v>54</v>
      </c>
    </row>
    <row r="11" spans="1:13" ht="15.75">
      <c r="A11" s="4">
        <v>3</v>
      </c>
      <c r="B11" s="18">
        <v>143</v>
      </c>
      <c r="C11" s="23" t="str">
        <f>IF(ISBLANK(B11)," ",VLOOKUP(B11,'[1]Master General'!$A$4:$B$387,2))</f>
        <v>Enrique Romualdo González Castro</v>
      </c>
      <c r="D11" s="17"/>
      <c r="E11" s="17"/>
      <c r="F11" s="24" t="str">
        <f>IF(ISBLANK(B11)," ",VLOOKUP(B11,'[1]Master General'!$A$4:$F$344,6))</f>
        <v>Peluquería Bambú</v>
      </c>
      <c r="G11" s="16">
        <v>54</v>
      </c>
      <c r="H11" s="16">
        <v>45</v>
      </c>
      <c r="I11" s="16">
        <v>45</v>
      </c>
      <c r="J11" s="16">
        <v>60</v>
      </c>
      <c r="K11" s="16"/>
      <c r="L11" s="39">
        <f t="shared" si="0"/>
        <v>204</v>
      </c>
      <c r="M11" s="38">
        <v>49</v>
      </c>
    </row>
    <row r="12" spans="1:13" ht="15.75">
      <c r="A12" s="4">
        <v>4</v>
      </c>
      <c r="B12" s="18">
        <v>151</v>
      </c>
      <c r="C12" s="23" t="str">
        <f>IF(ISBLANK(B12)," ",VLOOKUP(B12,'[1]Master General'!$A$4:$B$387,2))</f>
        <v>Josue Suarez Martín</v>
      </c>
      <c r="D12" s="17"/>
      <c r="E12" s="17"/>
      <c r="F12" s="24" t="str">
        <f>IF(ISBLANK(B12)," ",VLOOKUP(B12,'[1]Master General'!$A$4:$F$344,6))</f>
        <v>Happy Biking</v>
      </c>
      <c r="G12" s="16">
        <v>49</v>
      </c>
      <c r="H12" s="16">
        <v>49</v>
      </c>
      <c r="I12" s="16">
        <v>49</v>
      </c>
      <c r="J12" s="16">
        <v>45</v>
      </c>
      <c r="K12" s="16"/>
      <c r="L12" s="39">
        <f t="shared" si="0"/>
        <v>192</v>
      </c>
      <c r="M12" s="38">
        <v>45</v>
      </c>
    </row>
    <row r="13" spans="1:13" ht="15.75">
      <c r="A13" s="4">
        <v>5</v>
      </c>
      <c r="B13" s="18">
        <v>148</v>
      </c>
      <c r="C13" s="23" t="str">
        <f>IF(ISBLANK(B13)," ",VLOOKUP(B13,'[1]Master General'!$A$4:$B$387,2))</f>
        <v>Samuel García García</v>
      </c>
      <c r="D13" s="17"/>
      <c r="E13" s="17"/>
      <c r="F13" s="24" t="str">
        <f>IF(ISBLANK(B13)," ",VLOOKUP(B13,'[1]Master General'!$A$4:$F$344,6))</f>
        <v>Vadebicis-Camping Nauta-El Sauzal</v>
      </c>
      <c r="G13" s="16">
        <v>0</v>
      </c>
      <c r="H13" s="16">
        <v>33</v>
      </c>
      <c r="I13" s="16">
        <v>41</v>
      </c>
      <c r="J13" s="16">
        <v>54</v>
      </c>
      <c r="K13" s="16">
        <v>60</v>
      </c>
      <c r="L13" s="39">
        <f t="shared" si="0"/>
        <v>188</v>
      </c>
      <c r="M13" s="38">
        <v>41</v>
      </c>
    </row>
    <row r="14" spans="1:13" ht="15.75">
      <c r="A14" s="4">
        <v>6</v>
      </c>
      <c r="B14" s="18">
        <v>142</v>
      </c>
      <c r="C14" s="23" t="str">
        <f>IF(ISBLANK(B14)," ",VLOOKUP(B14,'[1]Master General'!$A$4:$B$387,2))</f>
        <v>Alvaro García Salazar</v>
      </c>
      <c r="D14" s="17"/>
      <c r="E14" s="17"/>
      <c r="F14" s="24" t="str">
        <f>IF(ISBLANK(B14)," ",VLOOKUP(B14,'[1]Master General'!$A$4:$F$344,6))</f>
        <v>Peluquería Bambú</v>
      </c>
      <c r="G14" s="16">
        <v>33</v>
      </c>
      <c r="H14" s="16">
        <v>24</v>
      </c>
      <c r="I14" s="16">
        <v>37</v>
      </c>
      <c r="J14" s="16">
        <v>37</v>
      </c>
      <c r="K14" s="16"/>
      <c r="L14" s="39">
        <f t="shared" si="0"/>
        <v>131</v>
      </c>
      <c r="M14" s="38">
        <v>37</v>
      </c>
    </row>
    <row r="15" spans="1:13" ht="15.75">
      <c r="A15" s="4">
        <v>7</v>
      </c>
      <c r="B15" s="18">
        <v>144</v>
      </c>
      <c r="C15" s="23" t="str">
        <f>IF(ISBLANK(B15)," ",VLOOKUP(B15,'[1]Master General'!$A$4:$B$387,2))</f>
        <v>Carlos Enrique Hernández del Pino</v>
      </c>
      <c r="D15" s="17"/>
      <c r="E15" s="17"/>
      <c r="F15" s="24" t="str">
        <f>IF(ISBLANK(B15)," ",VLOOKUP(B15,'[1]Master General'!$A$4:$F$344,6))</f>
        <v>Peluquería Bambú</v>
      </c>
      <c r="G15" s="16">
        <v>0</v>
      </c>
      <c r="H15" s="16">
        <v>28</v>
      </c>
      <c r="I15" s="16">
        <v>0</v>
      </c>
      <c r="J15" s="16">
        <v>30</v>
      </c>
      <c r="K15" s="16">
        <v>49</v>
      </c>
      <c r="L15" s="39">
        <f t="shared" si="0"/>
        <v>107</v>
      </c>
      <c r="M15" s="38">
        <v>33</v>
      </c>
    </row>
    <row r="16" spans="1:13" ht="15.75">
      <c r="A16" s="4">
        <v>8</v>
      </c>
      <c r="B16" s="18">
        <v>149</v>
      </c>
      <c r="C16" s="23" t="str">
        <f>IF(ISBLANK(B16)," ",VLOOKUP(B16,'[1]Master General'!$A$4:$B$387,2))</f>
        <v>Jorge Gonzáles Hernández</v>
      </c>
      <c r="D16" s="17"/>
      <c r="E16" s="17"/>
      <c r="F16" s="24" t="str">
        <f>IF(ISBLANK(B16)," ",VLOOKUP(B16,'[1]Master General'!$A$4:$F$344,6))</f>
        <v>Fonteide</v>
      </c>
      <c r="G16" s="16">
        <v>45</v>
      </c>
      <c r="H16" s="16">
        <v>26</v>
      </c>
      <c r="I16" s="16">
        <v>0</v>
      </c>
      <c r="J16" s="16">
        <v>0</v>
      </c>
      <c r="K16" s="16"/>
      <c r="L16" s="39">
        <f t="shared" si="0"/>
        <v>71</v>
      </c>
      <c r="M16" s="38">
        <v>30</v>
      </c>
    </row>
    <row r="17" spans="1:13" ht="15.75" customHeight="1">
      <c r="A17" s="4">
        <v>8</v>
      </c>
      <c r="B17" s="18">
        <v>157</v>
      </c>
      <c r="C17" s="23" t="str">
        <f>IF(ISBLANK(B17)," ",VLOOKUP(B17,'[1]Master General'!$A$4:$B$387,2))</f>
        <v>Adrián Rodríguez León</v>
      </c>
      <c r="D17" s="17"/>
      <c r="E17" s="17"/>
      <c r="F17" s="24" t="str">
        <f>IF(ISBLANK(B17)," ",VLOOKUP(B17,'[1]Master General'!$A$4:$F$344,6))</f>
        <v>Bicitel</v>
      </c>
      <c r="G17" s="16">
        <v>0</v>
      </c>
      <c r="H17" s="16">
        <v>37</v>
      </c>
      <c r="I17" s="16">
        <v>0</v>
      </c>
      <c r="J17" s="16">
        <v>33</v>
      </c>
      <c r="K17" s="16"/>
      <c r="L17" s="39">
        <f t="shared" si="0"/>
        <v>70</v>
      </c>
      <c r="M17" s="38">
        <v>28</v>
      </c>
    </row>
    <row r="18" spans="1:13" ht="15.75" customHeight="1">
      <c r="A18" s="4">
        <v>10</v>
      </c>
      <c r="B18" s="18">
        <v>145</v>
      </c>
      <c r="C18" s="23" t="str">
        <f>IF(ISBLANK(B18)," ",VLOOKUP(B18,'[1]Master General'!$A$4:$B$387,2))</f>
        <v>Aarón Javier Oliva González</v>
      </c>
      <c r="D18" s="17"/>
      <c r="E18" s="17"/>
      <c r="F18" s="24" t="str">
        <f>IF(ISBLANK(B18)," ",VLOOKUP(B18,'[1]Master General'!$A$4:$F$344,6))</f>
        <v>Peluquería Bambú</v>
      </c>
      <c r="G18" s="16">
        <v>37</v>
      </c>
      <c r="H18" s="16">
        <v>0</v>
      </c>
      <c r="I18" s="16">
        <v>0</v>
      </c>
      <c r="J18" s="16">
        <v>24</v>
      </c>
      <c r="K18" s="16"/>
      <c r="L18" s="39">
        <f t="shared" si="0"/>
        <v>61</v>
      </c>
      <c r="M18" s="38">
        <v>26</v>
      </c>
    </row>
    <row r="19" spans="1:13" ht="15.75" customHeight="1">
      <c r="A19" s="4">
        <v>10</v>
      </c>
      <c r="B19" s="18">
        <v>153</v>
      </c>
      <c r="C19" s="23" t="str">
        <f>IF(ISBLANK(B19)," ",VLOOKUP(B19,'[1]Master General'!$A$4:$B$387,2))</f>
        <v>Daniel Castillo Lemaur</v>
      </c>
      <c r="D19" s="17"/>
      <c r="E19" s="17"/>
      <c r="F19" s="24" t="str">
        <f>IF(ISBLANK(B19)," ",VLOOKUP(B19,'[1]Master General'!$A$4:$F$344,6))</f>
        <v>Bicitel</v>
      </c>
      <c r="G19" s="16">
        <v>0</v>
      </c>
      <c r="H19" s="16">
        <v>30</v>
      </c>
      <c r="I19" s="16">
        <v>0</v>
      </c>
      <c r="J19" s="16">
        <v>28</v>
      </c>
      <c r="K19" s="16"/>
      <c r="L19" s="39">
        <f t="shared" si="0"/>
        <v>58</v>
      </c>
      <c r="M19" s="38">
        <v>24</v>
      </c>
    </row>
    <row r="20" spans="1:13" ht="15.75" customHeight="1">
      <c r="A20" s="4">
        <v>12</v>
      </c>
      <c r="B20" s="18">
        <v>146</v>
      </c>
      <c r="C20" s="23" t="str">
        <f>IF(ISBLANK(B20)," ",VLOOKUP(B20,'[1]Master General'!$A$4:$B$387,2))</f>
        <v>Daniel Cedres Méndez</v>
      </c>
      <c r="D20" s="17"/>
      <c r="E20" s="17"/>
      <c r="F20" s="24" t="str">
        <f>IF(ISBLANK(B20)," ",VLOOKUP(B20,'[1]Master General'!$A$4:$F$344,6))</f>
        <v>Oimpers-Niko Motobike</v>
      </c>
      <c r="G20" s="16">
        <v>30</v>
      </c>
      <c r="H20" s="16">
        <v>0</v>
      </c>
      <c r="I20" s="16">
        <v>0</v>
      </c>
      <c r="J20" s="16">
        <v>0</v>
      </c>
      <c r="K20" s="16"/>
      <c r="L20" s="39">
        <f t="shared" si="0"/>
        <v>30</v>
      </c>
      <c r="M20" s="38">
        <v>22</v>
      </c>
    </row>
    <row r="21" spans="1:13" ht="15.75" customHeight="1">
      <c r="A21" s="4">
        <v>13</v>
      </c>
      <c r="B21" s="18">
        <v>158</v>
      </c>
      <c r="C21" s="23" t="str">
        <f>IF(ISBLANK(B21)," ",VLOOKUP(B21,'[1]Master General'!$A$4:$B$387,2))</f>
        <v>Oliver Sánchez Rodríguez</v>
      </c>
      <c r="D21" s="17"/>
      <c r="E21" s="17"/>
      <c r="F21" s="24" t="str">
        <f>IF(ISBLANK(B21)," ",VLOOKUP(B21,'[1]Master General'!$A$4:$F$344,6))</f>
        <v>Bicitel</v>
      </c>
      <c r="G21" s="16">
        <v>0</v>
      </c>
      <c r="H21" s="16">
        <v>0</v>
      </c>
      <c r="I21" s="16">
        <v>0</v>
      </c>
      <c r="J21" s="16">
        <v>26</v>
      </c>
      <c r="K21" s="16"/>
      <c r="L21" s="39">
        <f t="shared" si="0"/>
        <v>26</v>
      </c>
      <c r="M21" s="38">
        <v>20</v>
      </c>
    </row>
    <row r="22" spans="1:13" ht="15.75" customHeight="1">
      <c r="A22" s="4">
        <v>14</v>
      </c>
      <c r="B22" s="18">
        <v>159</v>
      </c>
      <c r="C22" s="23" t="str">
        <f>IF(ISBLANK(B22)," ",VLOOKUP(B22,'[1]Master General'!$A$4:$B$387,2))</f>
        <v>Jesus Martinez Abreu</v>
      </c>
      <c r="D22" s="17"/>
      <c r="E22" s="17"/>
      <c r="F22" s="24" t="str">
        <f>IF(ISBLANK(B22)," ",VLOOKUP(B22,'[1]Master General'!$A$4:$F$344,6))</f>
        <v>Bicitel</v>
      </c>
      <c r="G22" s="16">
        <v>0</v>
      </c>
      <c r="H22" s="16">
        <v>0</v>
      </c>
      <c r="I22" s="16">
        <v>0</v>
      </c>
      <c r="J22" s="16">
        <v>22</v>
      </c>
      <c r="K22" s="16"/>
      <c r="L22" s="39">
        <f t="shared" si="0"/>
        <v>22</v>
      </c>
      <c r="M22" s="38">
        <v>18</v>
      </c>
    </row>
    <row r="23" spans="1:13" ht="15.75" customHeight="1">
      <c r="A23" s="4">
        <v>14</v>
      </c>
      <c r="B23" s="18">
        <v>156</v>
      </c>
      <c r="C23" s="23" t="str">
        <f>IF(ISBLANK(B23)," ",VLOOKUP(B23,'[1]Master General'!$A$4:$B$387,2))</f>
        <v>Alberto Ramos Monagas</v>
      </c>
      <c r="D23" s="17"/>
      <c r="E23" s="17"/>
      <c r="F23" s="24" t="str">
        <f>IF(ISBLANK(B23)," ",VLOOKUP(B23,'[1]Master General'!$A$4:$F$344,6))</f>
        <v>Bicitel</v>
      </c>
      <c r="G23" s="16">
        <v>0</v>
      </c>
      <c r="H23" s="16">
        <v>22</v>
      </c>
      <c r="I23" s="16">
        <v>0</v>
      </c>
      <c r="J23" s="16">
        <v>0</v>
      </c>
      <c r="K23" s="16"/>
      <c r="L23" s="39">
        <f t="shared" si="0"/>
        <v>22</v>
      </c>
      <c r="M23" s="38">
        <v>16</v>
      </c>
    </row>
    <row r="24" spans="1:13" ht="15.75" customHeight="1">
      <c r="A24" s="4">
        <v>16</v>
      </c>
      <c r="B24" s="18">
        <v>152</v>
      </c>
      <c r="C24" s="23" t="str">
        <f>IF(ISBLANK(B24)," ",VLOOKUP(B24,'[1]Master General'!$A$4:$B$387,2))</f>
        <v>Raquel Ramón Domínguez</v>
      </c>
      <c r="D24" s="17"/>
      <c r="E24" s="17"/>
      <c r="F24" s="24" t="str">
        <f>IF(ISBLANK(B24)," ",VLOOKUP(B24,'[1]Master General'!$A$4:$F$344,6))</f>
        <v>Kamikaze</v>
      </c>
      <c r="G24" s="16">
        <v>0</v>
      </c>
      <c r="H24" s="16">
        <v>20</v>
      </c>
      <c r="I24" s="16">
        <v>0</v>
      </c>
      <c r="J24" s="16">
        <v>0</v>
      </c>
      <c r="K24" s="16"/>
      <c r="L24" s="39">
        <f t="shared" si="0"/>
        <v>20</v>
      </c>
      <c r="M24" s="38">
        <v>14</v>
      </c>
    </row>
    <row r="25" ht="15.75" customHeight="1">
      <c r="M25" s="38">
        <v>12</v>
      </c>
    </row>
    <row r="26" ht="15.75" customHeight="1">
      <c r="M26" s="38">
        <v>10</v>
      </c>
    </row>
    <row r="27" ht="15.75" customHeight="1">
      <c r="M27" s="38">
        <v>8</v>
      </c>
    </row>
    <row r="28" ht="15.75" customHeight="1">
      <c r="M28" s="38">
        <v>7</v>
      </c>
    </row>
    <row r="29" ht="15.75" customHeight="1">
      <c r="M29" s="38">
        <v>6</v>
      </c>
    </row>
    <row r="30" ht="15.75" customHeight="1">
      <c r="M30" s="38">
        <v>5</v>
      </c>
    </row>
    <row r="31" ht="15.75" customHeight="1">
      <c r="M31" s="38">
        <v>4</v>
      </c>
    </row>
    <row r="32" ht="15.75" customHeight="1">
      <c r="M32" s="38">
        <v>3</v>
      </c>
    </row>
    <row r="33" ht="12.75">
      <c r="M33" s="38">
        <v>2</v>
      </c>
    </row>
  </sheetData>
  <sheetProtection/>
  <mergeCells count="2">
    <mergeCell ref="A1:F1"/>
    <mergeCell ref="G7:L7"/>
  </mergeCells>
  <printOptions horizontalCentered="1"/>
  <pageMargins left="0.75" right="0.75" top="0.3937007874015748" bottom="1" header="0" footer="0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83"/>
  <sheetViews>
    <sheetView zoomScale="95" zoomScaleNormal="95" zoomScalePageLayoutView="0" workbookViewId="0" topLeftCell="A1">
      <selection activeCell="A7" sqref="A7"/>
    </sheetView>
  </sheetViews>
  <sheetFormatPr defaultColWidth="11.421875" defaultRowHeight="12.75"/>
  <cols>
    <col min="1" max="2" width="7.7109375" style="0" customWidth="1"/>
    <col min="3" max="5" width="11.7109375" style="0" customWidth="1"/>
    <col min="6" max="6" width="40.7109375" style="0" customWidth="1"/>
    <col min="7" max="11" width="5.421875" style="0" customWidth="1"/>
    <col min="12" max="12" width="8.7109375" style="0" customWidth="1"/>
  </cols>
  <sheetData>
    <row r="1" spans="1:12" ht="15.75">
      <c r="A1" s="49" t="s">
        <v>16</v>
      </c>
      <c r="B1" s="50"/>
      <c r="C1" s="50"/>
      <c r="D1" s="50"/>
      <c r="E1" s="50"/>
      <c r="F1" s="50"/>
      <c r="G1" s="19"/>
      <c r="H1" s="19"/>
      <c r="I1" s="19"/>
      <c r="J1" s="19"/>
      <c r="K1" s="19"/>
      <c r="L1" s="20"/>
    </row>
    <row r="2" spans="1:12" ht="12.7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9" t="s">
        <v>0</v>
      </c>
      <c r="B3" s="6"/>
      <c r="C3" s="10" t="s">
        <v>11</v>
      </c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4" ht="18">
      <c r="A5" s="9" t="s">
        <v>2</v>
      </c>
      <c r="B5" s="40"/>
      <c r="C5" s="15" t="s">
        <v>27</v>
      </c>
      <c r="D5" s="6"/>
      <c r="E5" s="6"/>
      <c r="F5" s="6"/>
      <c r="G5" s="6"/>
      <c r="H5" s="6"/>
      <c r="I5" s="6"/>
      <c r="J5" s="6"/>
      <c r="K5" s="6"/>
      <c r="L5" s="7"/>
      <c r="N5" s="32"/>
    </row>
    <row r="6" spans="1:12" ht="12.7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3" ht="13.5" thickBot="1">
      <c r="A7" s="12" t="s">
        <v>3</v>
      </c>
      <c r="B7" s="1" t="s">
        <v>4</v>
      </c>
      <c r="C7" s="1" t="s">
        <v>5</v>
      </c>
      <c r="D7" s="2"/>
      <c r="E7" s="2"/>
      <c r="F7" s="1" t="s">
        <v>6</v>
      </c>
      <c r="G7" s="51" t="s">
        <v>7</v>
      </c>
      <c r="H7" s="51"/>
      <c r="I7" s="51"/>
      <c r="J7" s="51"/>
      <c r="K7" s="51"/>
      <c r="L7" s="52"/>
      <c r="M7" s="38" t="s">
        <v>7</v>
      </c>
    </row>
    <row r="8" spans="1:12" ht="13.5" thickTop="1">
      <c r="A8" s="13"/>
      <c r="B8" s="14"/>
      <c r="C8" s="14"/>
      <c r="D8" s="14"/>
      <c r="E8" s="14"/>
      <c r="F8" s="6"/>
      <c r="G8" s="21" t="s">
        <v>8</v>
      </c>
      <c r="H8" s="21" t="s">
        <v>9</v>
      </c>
      <c r="I8" s="21" t="s">
        <v>13</v>
      </c>
      <c r="J8" s="21" t="s">
        <v>14</v>
      </c>
      <c r="K8" s="21" t="s">
        <v>15</v>
      </c>
      <c r="L8" s="22" t="s">
        <v>10</v>
      </c>
    </row>
    <row r="9" spans="1:13" ht="15.75">
      <c r="A9" s="4">
        <f>IF(ISBLANK(B9)," ",1)</f>
        <v>1</v>
      </c>
      <c r="B9" s="18">
        <v>171</v>
      </c>
      <c r="C9" s="23" t="str">
        <f>IF(ISBLANK(B9)," ",VLOOKUP(B9,'[1]Master General'!$A$4:$B$387,2))</f>
        <v>Julián Gómez Rodríguez</v>
      </c>
      <c r="D9" s="17"/>
      <c r="E9" s="17"/>
      <c r="F9" s="24" t="str">
        <f>IF(ISBLANK(B9)," ",VLOOKUP(B9,'[1]Master General'!$A$4:$F$344,6))</f>
        <v>Almacenes Alvarez</v>
      </c>
      <c r="G9" s="16">
        <v>60</v>
      </c>
      <c r="H9" s="16">
        <v>60</v>
      </c>
      <c r="I9" s="16">
        <v>60</v>
      </c>
      <c r="J9" s="16">
        <v>60</v>
      </c>
      <c r="K9" s="16">
        <v>60</v>
      </c>
      <c r="L9" s="39">
        <f>G9+H9+I9+J9+K9</f>
        <v>300</v>
      </c>
      <c r="M9" s="38">
        <v>60</v>
      </c>
    </row>
    <row r="10" spans="1:13" ht="15.75">
      <c r="A10" s="4">
        <v>2</v>
      </c>
      <c r="B10" s="18">
        <v>173</v>
      </c>
      <c r="C10" s="23" t="str">
        <f>IF(ISBLANK(B10)," ",VLOOKUP(B10,'[1]Master General'!$A$4:$B$387,2))</f>
        <v>Daniel Pérez Trujillo</v>
      </c>
      <c r="D10" s="17"/>
      <c r="E10" s="17"/>
      <c r="F10" s="24" t="str">
        <f>IF(ISBLANK(B10)," ",VLOOKUP(B10,'[1]Master General'!$A$4:$F$344,6))</f>
        <v>Almacenes Alvarez</v>
      </c>
      <c r="G10" s="16">
        <v>54</v>
      </c>
      <c r="H10" s="16">
        <v>49</v>
      </c>
      <c r="I10" s="16">
        <v>45</v>
      </c>
      <c r="J10" s="16">
        <v>49</v>
      </c>
      <c r="K10" s="16">
        <v>54</v>
      </c>
      <c r="L10" s="39">
        <f>G10+H10+I10+J10+K10</f>
        <v>251</v>
      </c>
      <c r="M10" s="38">
        <v>54</v>
      </c>
    </row>
    <row r="11" spans="1:13" ht="15.75">
      <c r="A11" s="4">
        <v>3</v>
      </c>
      <c r="B11" s="18">
        <v>175</v>
      </c>
      <c r="C11" s="23" t="str">
        <f>IF(ISBLANK(B11)," ",VLOOKUP(B11,'[1]Master General'!$A$4:$B$387,2))</f>
        <v>Héctor Hernández González</v>
      </c>
      <c r="D11" s="17"/>
      <c r="E11" s="17"/>
      <c r="F11" s="24" t="str">
        <f>IF(ISBLANK(B11)," ",VLOOKUP(B11,'[1]Master General'!$A$4:$F$344,6))</f>
        <v>Happy Biking</v>
      </c>
      <c r="G11" s="16">
        <v>49</v>
      </c>
      <c r="H11" s="16">
        <v>54</v>
      </c>
      <c r="I11" s="16">
        <v>54</v>
      </c>
      <c r="J11" s="16">
        <v>54</v>
      </c>
      <c r="K11" s="16"/>
      <c r="L11" s="39">
        <f>G11+H11+I11+J11+K11</f>
        <v>211</v>
      </c>
      <c r="M11" s="38">
        <v>49</v>
      </c>
    </row>
    <row r="12" spans="1:13" ht="15.75">
      <c r="A12" s="4">
        <v>4</v>
      </c>
      <c r="B12" s="18">
        <v>172</v>
      </c>
      <c r="C12" s="23" t="str">
        <f>IF(ISBLANK(B12)," ",VLOOKUP(B12,'[1]Master General'!$A$4:$B$387,2))</f>
        <v>Gonzalo Daniel González Ledezma</v>
      </c>
      <c r="D12" s="17"/>
      <c r="E12" s="17"/>
      <c r="F12" s="24" t="str">
        <f>IF(ISBLANK(B12)," ",VLOOKUP(B12,'[1]Master General'!$A$4:$F$344,6))</f>
        <v>Almacenes Alvarez</v>
      </c>
      <c r="G12" s="16">
        <v>0</v>
      </c>
      <c r="H12" s="16">
        <v>0</v>
      </c>
      <c r="I12" s="16">
        <v>49</v>
      </c>
      <c r="J12" s="16">
        <v>45</v>
      </c>
      <c r="K12" s="16">
        <v>49</v>
      </c>
      <c r="L12" s="39">
        <f>G12+H12+I12+J12+K12</f>
        <v>143</v>
      </c>
      <c r="M12" s="38">
        <v>45</v>
      </c>
    </row>
    <row r="13" spans="1:13" ht="15.75" customHeight="1">
      <c r="A13" s="4">
        <v>5</v>
      </c>
      <c r="B13" s="18">
        <v>176</v>
      </c>
      <c r="C13" s="23" t="str">
        <f>IF(ISBLANK(B13)," ",VLOOKUP(B13,'[1]Master General'!$A$4:$B$387,2))</f>
        <v>Javier Perdomo Suárez</v>
      </c>
      <c r="D13" s="17"/>
      <c r="E13" s="17"/>
      <c r="F13" s="24" t="str">
        <f>IF(ISBLANK(B13)," ",VLOOKUP(B13,'[1]Master General'!$A$4:$F$344,6))</f>
        <v>Bicitel</v>
      </c>
      <c r="G13" s="16">
        <v>50</v>
      </c>
      <c r="H13" s="16">
        <v>45</v>
      </c>
      <c r="I13" s="16">
        <v>0</v>
      </c>
      <c r="J13" s="16">
        <v>0</v>
      </c>
      <c r="K13" s="16"/>
      <c r="L13" s="39">
        <f>G13+H13+I13+J13+K13</f>
        <v>95</v>
      </c>
      <c r="M13" s="38">
        <v>41</v>
      </c>
    </row>
    <row r="14" spans="1:13" ht="15.75" customHeight="1">
      <c r="A14" s="33" t="str">
        <f>IF(ISBLANK(B14)," ",23)</f>
        <v> </v>
      </c>
      <c r="B14" s="34"/>
      <c r="C14" s="35" t="str">
        <f>IF(ISBLANK(B14)," ",VLOOKUP(B14,'[1]Master General'!$A$4:$B$387,2))</f>
        <v> </v>
      </c>
      <c r="D14" s="35"/>
      <c r="E14" s="35"/>
      <c r="F14" s="35" t="str">
        <f>IF(ISBLANK(B14)," ",VLOOKUP(B14,'[1]Master General'!$A$4:$F$344,6))</f>
        <v> </v>
      </c>
      <c r="G14" s="29"/>
      <c r="H14" s="29"/>
      <c r="I14" s="29"/>
      <c r="J14" s="29"/>
      <c r="K14" s="29"/>
      <c r="L14" s="25"/>
      <c r="M14" s="38">
        <v>37</v>
      </c>
    </row>
    <row r="15" spans="1:13" ht="15.75" customHeight="1">
      <c r="A15" s="33" t="str">
        <f>IF(ISBLANK(B15)," ",24)</f>
        <v> </v>
      </c>
      <c r="B15" s="34"/>
      <c r="C15" s="35" t="str">
        <f>IF(ISBLANK(B15)," ",VLOOKUP(B15,'[1]Master General'!$A$4:$B$387,2))</f>
        <v> </v>
      </c>
      <c r="D15" s="35"/>
      <c r="E15" s="35"/>
      <c r="F15" s="35" t="str">
        <f>IF(ISBLANK(B15)," ",VLOOKUP(B15,'[1]Master General'!$A$4:$F$344,6))</f>
        <v> </v>
      </c>
      <c r="G15" s="29"/>
      <c r="H15" s="29"/>
      <c r="I15" s="29"/>
      <c r="J15" s="29"/>
      <c r="K15" s="29"/>
      <c r="L15" s="25"/>
      <c r="M15" s="38">
        <v>33</v>
      </c>
    </row>
    <row r="16" spans="1:13" ht="15.75" customHeight="1">
      <c r="A16" s="33" t="str">
        <f>IF(ISBLANK(B16)," ",25)</f>
        <v> </v>
      </c>
      <c r="B16" s="34"/>
      <c r="C16" s="35" t="str">
        <f>IF(ISBLANK(B16)," ",VLOOKUP(B16,'[1]Master General'!$A$4:$B$387,2))</f>
        <v> </v>
      </c>
      <c r="D16" s="35"/>
      <c r="E16" s="35"/>
      <c r="F16" s="35" t="str">
        <f>IF(ISBLANK(B16)," ",VLOOKUP(B16,'[1]Master General'!$A$4:$F$344,6))</f>
        <v> </v>
      </c>
      <c r="G16" s="30"/>
      <c r="H16" s="30"/>
      <c r="I16" s="30"/>
      <c r="J16" s="30"/>
      <c r="K16" s="30"/>
      <c r="L16" s="25"/>
      <c r="M16" s="38">
        <v>30</v>
      </c>
    </row>
    <row r="17" spans="1:13" ht="15.75" customHeight="1">
      <c r="A17" s="33" t="str">
        <f>IF(ISBLANK(B17)," ",26)</f>
        <v> </v>
      </c>
      <c r="B17" s="34"/>
      <c r="C17" s="35" t="str">
        <f>IF(ISBLANK(B17)," ",VLOOKUP(B17,'[1]Master General'!$A$4:$B$387,2))</f>
        <v> </v>
      </c>
      <c r="D17" s="35"/>
      <c r="E17" s="35"/>
      <c r="F17" s="35" t="str">
        <f>IF(ISBLANK(B17)," ",VLOOKUP(B17,'[1]Master General'!$A$4:$F$344,6))</f>
        <v> </v>
      </c>
      <c r="G17" s="25"/>
      <c r="H17" s="32"/>
      <c r="I17" s="32"/>
      <c r="J17" s="32"/>
      <c r="K17" s="32"/>
      <c r="L17" s="32"/>
      <c r="M17" s="38">
        <v>28</v>
      </c>
    </row>
    <row r="18" spans="1:13" ht="15.75" customHeight="1">
      <c r="A18" s="33" t="str">
        <f>IF(ISBLANK(B18)," ",27)</f>
        <v> </v>
      </c>
      <c r="B18" s="34"/>
      <c r="C18" s="35" t="str">
        <f>IF(ISBLANK(B18)," ",VLOOKUP(B18,'[1]Master General'!$A$4:$B$387,2))</f>
        <v> </v>
      </c>
      <c r="D18" s="35"/>
      <c r="E18" s="35"/>
      <c r="F18" s="35" t="str">
        <f>IF(ISBLANK(B18)," ",VLOOKUP(B18,'[1]Master General'!$A$4:$F$344,6))</f>
        <v> </v>
      </c>
      <c r="G18" s="25"/>
      <c r="H18" s="32"/>
      <c r="I18" s="32"/>
      <c r="J18" s="32"/>
      <c r="K18" s="32"/>
      <c r="L18" s="32"/>
      <c r="M18" s="38">
        <v>26</v>
      </c>
    </row>
    <row r="19" spans="1:13" ht="15.75" customHeight="1">
      <c r="A19" s="33" t="str">
        <f>IF(ISBLANK(B19)," ",28)</f>
        <v> </v>
      </c>
      <c r="B19" s="34"/>
      <c r="C19" s="35" t="str">
        <f>IF(ISBLANK(B19)," ",VLOOKUP(B19,'[1]Master General'!$A$4:$B$387,2))</f>
        <v> </v>
      </c>
      <c r="D19" s="35"/>
      <c r="E19" s="35"/>
      <c r="F19" s="35" t="str">
        <f>IF(ISBLANK(B19)," ",VLOOKUP(B19,'[1]Master General'!$A$4:$F$344,6))</f>
        <v> </v>
      </c>
      <c r="G19" s="25"/>
      <c r="H19" s="32"/>
      <c r="I19" s="32"/>
      <c r="J19" s="32"/>
      <c r="K19" s="32"/>
      <c r="L19" s="32"/>
      <c r="M19" s="38">
        <v>24</v>
      </c>
    </row>
    <row r="20" spans="1:13" ht="15.75" customHeight="1">
      <c r="A20" s="33" t="str">
        <f>IF(ISBLANK(B20)," ",29)</f>
        <v> </v>
      </c>
      <c r="B20" s="34"/>
      <c r="C20" s="35" t="str">
        <f>IF(ISBLANK(B20)," ",VLOOKUP(B20,'[1]Master General'!$A$4:$B$387,2))</f>
        <v> </v>
      </c>
      <c r="D20" s="35"/>
      <c r="E20" s="35"/>
      <c r="F20" s="35" t="str">
        <f>IF(ISBLANK(B20)," ",VLOOKUP(B20,'[1]Master General'!$A$4:$F$344,6))</f>
        <v> </v>
      </c>
      <c r="G20" s="32"/>
      <c r="H20" s="32"/>
      <c r="I20" s="32"/>
      <c r="J20" s="32"/>
      <c r="K20" s="32"/>
      <c r="L20" s="32"/>
      <c r="M20" s="38">
        <v>22</v>
      </c>
    </row>
    <row r="21" spans="1:13" ht="15.75" customHeight="1">
      <c r="A21" s="33" t="str">
        <f>IF(ISBLANK(B21)," ",30)</f>
        <v> </v>
      </c>
      <c r="B21" s="34"/>
      <c r="C21" s="35" t="str">
        <f>IF(ISBLANK(B21)," ",VLOOKUP(B21,'[1]Master General'!$A$4:$B$387,2))</f>
        <v> </v>
      </c>
      <c r="D21" s="35"/>
      <c r="E21" s="35"/>
      <c r="F21" s="35" t="str">
        <f>IF(ISBLANK(B21)," ",VLOOKUP(B21,'[1]Master General'!$A$4:$F$344,6))</f>
        <v> </v>
      </c>
      <c r="M21" s="38">
        <v>20</v>
      </c>
    </row>
    <row r="22" spans="1:13" ht="15.75" customHeight="1">
      <c r="A22" s="33" t="str">
        <f>IF(ISBLANK(B22)," ",31)</f>
        <v> </v>
      </c>
      <c r="B22" s="34"/>
      <c r="C22" s="35" t="str">
        <f>IF(ISBLANK(B22)," ",VLOOKUP(B22,'[1]Master General'!$A$4:$B$387,2))</f>
        <v> </v>
      </c>
      <c r="D22" s="35"/>
      <c r="E22" s="35"/>
      <c r="F22" s="35" t="str">
        <f>IF(ISBLANK(B22)," ",VLOOKUP(B22,'[1]Master General'!$A$4:$F$344,6))</f>
        <v> </v>
      </c>
      <c r="M22" s="38">
        <v>18</v>
      </c>
    </row>
    <row r="23" spans="1:13" ht="15.75" customHeight="1">
      <c r="A23" s="33" t="str">
        <f>IF(ISBLANK(B23)," ",32)</f>
        <v> </v>
      </c>
      <c r="B23" s="34"/>
      <c r="C23" s="35" t="str">
        <f>IF(ISBLANK(B23)," ",VLOOKUP(B23,'[1]Master General'!$A$4:$B$387,2))</f>
        <v> </v>
      </c>
      <c r="D23" s="35"/>
      <c r="E23" s="35"/>
      <c r="F23" s="35" t="str">
        <f>IF(ISBLANK(B23)," ",VLOOKUP(B23,'[1]Master General'!$A$4:$F$344,6))</f>
        <v> </v>
      </c>
      <c r="M23" s="38">
        <v>16</v>
      </c>
    </row>
    <row r="24" spans="1:13" ht="15.75" customHeight="1">
      <c r="A24" s="33" t="str">
        <f>IF(ISBLANK(B24)," ",33)</f>
        <v> </v>
      </c>
      <c r="B24" s="34"/>
      <c r="C24" s="35" t="str">
        <f>IF(ISBLANK(B24)," ",VLOOKUP(B24,'[1]Master General'!$A$4:$B$387,2))</f>
        <v> </v>
      </c>
      <c r="D24" s="35"/>
      <c r="E24" s="35"/>
      <c r="F24" s="35" t="str">
        <f>IF(ISBLANK(B24)," ",VLOOKUP(B24,'[1]Master General'!$A$4:$F$344,6))</f>
        <v> </v>
      </c>
      <c r="M24" s="38">
        <v>14</v>
      </c>
    </row>
    <row r="25" spans="1:13" ht="15.75" customHeight="1">
      <c r="A25" s="33" t="str">
        <f>IF(ISBLANK(B25)," ",34)</f>
        <v> </v>
      </c>
      <c r="B25" s="34"/>
      <c r="C25" s="35" t="str">
        <f>IF(ISBLANK(B25)," ",VLOOKUP(B25,'[1]Master General'!$A$4:$B$387,2))</f>
        <v> </v>
      </c>
      <c r="D25" s="35"/>
      <c r="E25" s="35"/>
      <c r="F25" s="35" t="str">
        <f>IF(ISBLANK(B25)," ",VLOOKUP(B25,'[1]Master General'!$A$4:$F$344,6))</f>
        <v> </v>
      </c>
      <c r="M25" s="38">
        <v>12</v>
      </c>
    </row>
    <row r="26" spans="1:13" ht="15.75" customHeight="1">
      <c r="A26" s="33" t="str">
        <f>IF(ISBLANK(B26)," ",35)</f>
        <v> </v>
      </c>
      <c r="B26" s="34"/>
      <c r="C26" s="35" t="str">
        <f>IF(ISBLANK(B26)," ",VLOOKUP(B26,'[1]Master General'!$A$4:$B$387,2))</f>
        <v> </v>
      </c>
      <c r="D26" s="35"/>
      <c r="E26" s="35"/>
      <c r="F26" s="35" t="str">
        <f>IF(ISBLANK(B26)," ",VLOOKUP(B26,'[1]Master General'!$A$4:$F$344,6))</f>
        <v> </v>
      </c>
      <c r="M26" s="38">
        <v>10</v>
      </c>
    </row>
    <row r="27" spans="1:13" ht="15.75" customHeight="1">
      <c r="A27" s="33" t="str">
        <f>IF(ISBLANK(B27)," ",36)</f>
        <v> </v>
      </c>
      <c r="B27" s="34"/>
      <c r="C27" s="35" t="str">
        <f>IF(ISBLANK(B27)," ",VLOOKUP(B27,'[1]Master General'!$A$4:$B$387,2))</f>
        <v> </v>
      </c>
      <c r="D27" s="35"/>
      <c r="E27" s="35"/>
      <c r="F27" s="35" t="str">
        <f>IF(ISBLANK(B27)," ",VLOOKUP(B27,'[1]Master General'!$A$4:$F$344,6))</f>
        <v> </v>
      </c>
      <c r="M27" s="38">
        <v>8</v>
      </c>
    </row>
    <row r="28" spans="1:13" ht="15.75" customHeight="1">
      <c r="A28" s="33" t="str">
        <f>IF(ISBLANK(B28)," ",37)</f>
        <v> </v>
      </c>
      <c r="B28" s="34"/>
      <c r="C28" s="35" t="str">
        <f>IF(ISBLANK(B28)," ",VLOOKUP(B28,'[1]Master General'!$A$4:$B$387,2))</f>
        <v> </v>
      </c>
      <c r="D28" s="35"/>
      <c r="E28" s="35"/>
      <c r="F28" s="35" t="str">
        <f>IF(ISBLANK(B28)," ",VLOOKUP(B28,'[1]Master General'!$A$4:$F$344,6))</f>
        <v> </v>
      </c>
      <c r="M28" s="38">
        <v>7</v>
      </c>
    </row>
    <row r="29" spans="1:13" ht="15.75" customHeight="1">
      <c r="A29" s="33" t="str">
        <f>IF(ISBLANK(B29)," ",38)</f>
        <v> </v>
      </c>
      <c r="B29" s="34"/>
      <c r="C29" s="35" t="str">
        <f>IF(ISBLANK(B29)," ",VLOOKUP(B29,'[1]Master General'!$A$4:$B$387,2))</f>
        <v> </v>
      </c>
      <c r="D29" s="35"/>
      <c r="E29" s="35"/>
      <c r="F29" s="35" t="str">
        <f>IF(ISBLANK(B29)," ",VLOOKUP(B29,'[1]Master General'!$A$4:$F$344,6))</f>
        <v> </v>
      </c>
      <c r="M29" s="38">
        <v>6</v>
      </c>
    </row>
    <row r="30" spans="1:13" ht="15.75" customHeight="1">
      <c r="A30" s="33" t="str">
        <f>IF(ISBLANK(B30)," ",39)</f>
        <v> </v>
      </c>
      <c r="B30" s="34"/>
      <c r="C30" s="35" t="str">
        <f>IF(ISBLANK(B30)," ",VLOOKUP(B30,'[1]Master General'!$A$4:$B$387,2))</f>
        <v> </v>
      </c>
      <c r="D30" s="35"/>
      <c r="E30" s="35"/>
      <c r="F30" s="35" t="str">
        <f>IF(ISBLANK(B30)," ",VLOOKUP(B30,'[1]Master General'!$A$4:$F$344,6))</f>
        <v> </v>
      </c>
      <c r="M30" s="38">
        <v>5</v>
      </c>
    </row>
    <row r="31" spans="1:13" ht="15.75" customHeight="1">
      <c r="A31" s="33" t="str">
        <f>IF(ISBLANK(B31)," ",40)</f>
        <v> </v>
      </c>
      <c r="B31" s="34"/>
      <c r="C31" s="35" t="str">
        <f>IF(ISBLANK(B31)," ",VLOOKUP(B31,'[1]Master General'!$A$4:$B$387,2))</f>
        <v> </v>
      </c>
      <c r="D31" s="35"/>
      <c r="E31" s="35"/>
      <c r="F31" s="35" t="str">
        <f>IF(ISBLANK(B31)," ",VLOOKUP(B31,'[1]Master General'!$A$4:$F$344,6))</f>
        <v> </v>
      </c>
      <c r="M31" s="38">
        <v>4</v>
      </c>
    </row>
    <row r="32" spans="1:13" ht="15.75" customHeight="1">
      <c r="A32" s="33" t="str">
        <f>IF(ISBLANK(B32)," ",41)</f>
        <v> </v>
      </c>
      <c r="B32" s="34"/>
      <c r="C32" s="35" t="str">
        <f>IF(ISBLANK(B32)," ",VLOOKUP(B32,'[1]Master General'!$A$4:$B$387,2))</f>
        <v> </v>
      </c>
      <c r="D32" s="35"/>
      <c r="E32" s="35"/>
      <c r="F32" s="35" t="str">
        <f>IF(ISBLANK(B32)," ",VLOOKUP(B32,'[1]Master General'!$A$4:$F$344,6))</f>
        <v> </v>
      </c>
      <c r="M32" s="38">
        <v>3</v>
      </c>
    </row>
    <row r="33" spans="1:13" ht="15.75" customHeight="1">
      <c r="A33" s="33" t="str">
        <f>IF(ISBLANK(B33)," ",42)</f>
        <v> </v>
      </c>
      <c r="B33" s="34"/>
      <c r="C33" s="35" t="str">
        <f>IF(ISBLANK(B33)," ",VLOOKUP(B33,'[1]Master General'!$A$4:$B$387,2))</f>
        <v> </v>
      </c>
      <c r="D33" s="35"/>
      <c r="E33" s="35"/>
      <c r="F33" s="35" t="str">
        <f>IF(ISBLANK(B33)," ",VLOOKUP(B33,'[1]Master General'!$A$4:$F$344,6))</f>
        <v> </v>
      </c>
      <c r="M33" s="38">
        <v>2</v>
      </c>
    </row>
    <row r="34" spans="1:6" ht="15.75" customHeight="1">
      <c r="A34" s="33" t="str">
        <f aca="true" t="shared" si="0" ref="A34:A53">IF(ISBLANK(B34)," ",1)</f>
        <v> </v>
      </c>
      <c r="B34" s="34"/>
      <c r="C34" s="35" t="str">
        <f>IF(ISBLANK(B34)," ",VLOOKUP(B34,'[1]Master General'!$A$4:$B$387,2))</f>
        <v> </v>
      </c>
      <c r="D34" s="35"/>
      <c r="E34" s="35"/>
      <c r="F34" s="35" t="str">
        <f>IF(ISBLANK(B34)," ",VLOOKUP(B34,'[1]Master General'!$A$4:$F$344,6))</f>
        <v> </v>
      </c>
    </row>
    <row r="35" spans="1:6" ht="15.75">
      <c r="A35" s="33" t="str">
        <f t="shared" si="0"/>
        <v> </v>
      </c>
      <c r="B35" s="34"/>
      <c r="C35" s="35" t="str">
        <f>IF(ISBLANK(B35)," ",VLOOKUP(B35,'[1]Master General'!$A$4:$B$387,2))</f>
        <v> </v>
      </c>
      <c r="D35" s="35"/>
      <c r="E35" s="35"/>
      <c r="F35" s="35" t="str">
        <f>IF(ISBLANK(B35)," ",VLOOKUP(B35,'[1]Master General'!$A$4:$F$344,6))</f>
        <v> </v>
      </c>
    </row>
    <row r="36" spans="1:6" ht="15.75">
      <c r="A36" s="33" t="str">
        <f t="shared" si="0"/>
        <v> </v>
      </c>
      <c r="B36" s="34"/>
      <c r="C36" s="35" t="str">
        <f>IF(ISBLANK(B36)," ",VLOOKUP(B36,'[1]Master General'!$A$4:$B$387,2))</f>
        <v> </v>
      </c>
      <c r="D36" s="35"/>
      <c r="E36" s="35"/>
      <c r="F36" s="35" t="str">
        <f>IF(ISBLANK(B36)," ",VLOOKUP(B36,'[1]Master General'!$A$4:$F$344,6))</f>
        <v> </v>
      </c>
    </row>
    <row r="37" spans="1:6" ht="15.75">
      <c r="A37" s="33" t="str">
        <f t="shared" si="0"/>
        <v> </v>
      </c>
      <c r="B37" s="34"/>
      <c r="C37" s="35" t="str">
        <f>IF(ISBLANK(B37)," ",VLOOKUP(B37,'[1]Master General'!$A$4:$B$387,2))</f>
        <v> </v>
      </c>
      <c r="D37" s="35"/>
      <c r="E37" s="35"/>
      <c r="F37" s="35" t="str">
        <f>IF(ISBLANK(B37)," ",VLOOKUP(B37,'[1]Master General'!$A$4:$F$344,6))</f>
        <v> </v>
      </c>
    </row>
    <row r="38" spans="1:6" ht="15.75">
      <c r="A38" s="33" t="str">
        <f t="shared" si="0"/>
        <v> </v>
      </c>
      <c r="B38" s="34"/>
      <c r="C38" s="35" t="str">
        <f>IF(ISBLANK(B38)," ",VLOOKUP(B38,'[1]Master General'!$A$4:$B$387,2))</f>
        <v> </v>
      </c>
      <c r="D38" s="35"/>
      <c r="E38" s="35"/>
      <c r="F38" s="35" t="str">
        <f>IF(ISBLANK(B38)," ",VLOOKUP(B38,'[1]Master General'!$A$4:$F$344,6))</f>
        <v> </v>
      </c>
    </row>
    <row r="39" spans="1:6" ht="15.75">
      <c r="A39" s="33" t="str">
        <f t="shared" si="0"/>
        <v> </v>
      </c>
      <c r="B39" s="34"/>
      <c r="C39" s="35" t="str">
        <f>IF(ISBLANK(B39)," ",VLOOKUP(B39,'[1]Master General'!$A$4:$B$387,2))</f>
        <v> </v>
      </c>
      <c r="D39" s="35"/>
      <c r="E39" s="35"/>
      <c r="F39" s="35" t="str">
        <f>IF(ISBLANK(B39)," ",VLOOKUP(B39,'[1]Master General'!$A$4:$F$344,6))</f>
        <v> </v>
      </c>
    </row>
    <row r="40" spans="1:6" ht="15.75">
      <c r="A40" s="33" t="str">
        <f t="shared" si="0"/>
        <v> </v>
      </c>
      <c r="B40" s="34"/>
      <c r="C40" s="35" t="str">
        <f>IF(ISBLANK(B40)," ",VLOOKUP(B40,'[1]Master General'!$A$4:$B$387,2))</f>
        <v> </v>
      </c>
      <c r="D40" s="35"/>
      <c r="E40" s="35"/>
      <c r="F40" s="35" t="str">
        <f>IF(ISBLANK(B40)," ",VLOOKUP(B40,'[1]Master General'!$A$4:$F$344,6))</f>
        <v> </v>
      </c>
    </row>
    <row r="41" spans="1:6" ht="15.75">
      <c r="A41" s="33" t="str">
        <f t="shared" si="0"/>
        <v> </v>
      </c>
      <c r="B41" s="34"/>
      <c r="C41" s="35" t="str">
        <f>IF(ISBLANK(B41)," ",VLOOKUP(B41,'[1]Master General'!$A$4:$B$387,2))</f>
        <v> </v>
      </c>
      <c r="D41" s="35"/>
      <c r="E41" s="35"/>
      <c r="F41" s="35" t="str">
        <f>IF(ISBLANK(B41)," ",VLOOKUP(B41,'[1]Master General'!$A$4:$F$344,6))</f>
        <v> </v>
      </c>
    </row>
    <row r="42" spans="1:6" ht="15.75">
      <c r="A42" s="33" t="str">
        <f t="shared" si="0"/>
        <v> </v>
      </c>
      <c r="B42" s="34"/>
      <c r="C42" s="35" t="str">
        <f>IF(ISBLANK(B42)," ",VLOOKUP(B42,'[1]Master General'!$A$4:$B$387,2))</f>
        <v> </v>
      </c>
      <c r="D42" s="35"/>
      <c r="E42" s="35"/>
      <c r="F42" s="35" t="str">
        <f>IF(ISBLANK(B42)," ",VLOOKUP(B42,'[1]Master General'!$A$4:$F$344,6))</f>
        <v> </v>
      </c>
    </row>
    <row r="43" spans="1:6" ht="15.75">
      <c r="A43" s="33" t="str">
        <f t="shared" si="0"/>
        <v> </v>
      </c>
      <c r="B43" s="34"/>
      <c r="C43" s="35" t="str">
        <f>IF(ISBLANK(B43)," ",VLOOKUP(B43,'[1]Master General'!$A$4:$B$387,2))</f>
        <v> </v>
      </c>
      <c r="D43" s="35"/>
      <c r="E43" s="35"/>
      <c r="F43" s="35" t="str">
        <f>IF(ISBLANK(B43)," ",VLOOKUP(B43,'[1]Master General'!$A$4:$F$344,6))</f>
        <v> </v>
      </c>
    </row>
    <row r="44" spans="1:6" ht="15.75">
      <c r="A44" s="33" t="str">
        <f t="shared" si="0"/>
        <v> </v>
      </c>
      <c r="B44" s="34"/>
      <c r="C44" s="35" t="str">
        <f>IF(ISBLANK(B44)," ",VLOOKUP(B44,'[1]Master General'!$A$4:$B$387,2))</f>
        <v> </v>
      </c>
      <c r="D44" s="35"/>
      <c r="E44" s="35"/>
      <c r="F44" s="35" t="str">
        <f>IF(ISBLANK(B44)," ",VLOOKUP(B44,'[1]Master General'!$A$4:$F$344,6))</f>
        <v> </v>
      </c>
    </row>
    <row r="45" spans="1:6" ht="15.75">
      <c r="A45" s="33" t="str">
        <f t="shared" si="0"/>
        <v> </v>
      </c>
      <c r="B45" s="34"/>
      <c r="C45" s="35" t="str">
        <f>IF(ISBLANK(B45)," ",VLOOKUP(B45,'[1]Master General'!$A$4:$B$387,2))</f>
        <v> </v>
      </c>
      <c r="D45" s="35"/>
      <c r="E45" s="35"/>
      <c r="F45" s="35" t="str">
        <f>IF(ISBLANK(B45)," ",VLOOKUP(B45,'[1]Master General'!$A$4:$F$344,6))</f>
        <v> </v>
      </c>
    </row>
    <row r="46" spans="1:6" ht="15.75">
      <c r="A46" s="33" t="str">
        <f t="shared" si="0"/>
        <v> </v>
      </c>
      <c r="B46" s="34"/>
      <c r="C46" s="35" t="str">
        <f>IF(ISBLANK(B46)," ",VLOOKUP(B46,'[1]Master General'!$A$4:$B$387,2))</f>
        <v> </v>
      </c>
      <c r="D46" s="35"/>
      <c r="E46" s="35"/>
      <c r="F46" s="35" t="str">
        <f>IF(ISBLANK(B46)," ",VLOOKUP(B46,'[1]Master General'!$A$4:$F$344,6))</f>
        <v> </v>
      </c>
    </row>
    <row r="47" spans="1:6" ht="15.75">
      <c r="A47" s="33" t="str">
        <f t="shared" si="0"/>
        <v> </v>
      </c>
      <c r="B47" s="34"/>
      <c r="C47" s="35" t="str">
        <f>IF(ISBLANK(B47)," ",VLOOKUP(B47,'[1]Master General'!$A$4:$B$387,2))</f>
        <v> </v>
      </c>
      <c r="D47" s="35"/>
      <c r="E47" s="35"/>
      <c r="F47" s="35" t="str">
        <f>IF(ISBLANK(B47)," ",VLOOKUP(B47,'[1]Master General'!$A$4:$F$344,6))</f>
        <v> </v>
      </c>
    </row>
    <row r="48" spans="1:6" ht="15.75">
      <c r="A48" s="33" t="str">
        <f t="shared" si="0"/>
        <v> </v>
      </c>
      <c r="B48" s="34"/>
      <c r="C48" s="35" t="str">
        <f>IF(ISBLANK(B48)," ",VLOOKUP(B48,'[1]Master General'!$A$4:$B$387,2))</f>
        <v> </v>
      </c>
      <c r="D48" s="35"/>
      <c r="E48" s="35"/>
      <c r="F48" s="35" t="str">
        <f>IF(ISBLANK(B48)," ",VLOOKUP(B48,'[1]Master General'!$A$4:$F$344,6))</f>
        <v> </v>
      </c>
    </row>
    <row r="49" spans="1:6" ht="15.75">
      <c r="A49" s="33" t="str">
        <f t="shared" si="0"/>
        <v> </v>
      </c>
      <c r="B49" s="34"/>
      <c r="C49" s="35" t="str">
        <f>IF(ISBLANK(B49)," ",VLOOKUP(B49,'[1]Master General'!$A$4:$B$387,2))</f>
        <v> </v>
      </c>
      <c r="D49" s="35"/>
      <c r="E49" s="35"/>
      <c r="F49" s="35" t="str">
        <f>IF(ISBLANK(B49)," ",VLOOKUP(B49,'[1]Master General'!$A$4:$F$344,6))</f>
        <v> </v>
      </c>
    </row>
    <row r="50" spans="1:6" ht="15.75">
      <c r="A50" s="33" t="str">
        <f t="shared" si="0"/>
        <v> </v>
      </c>
      <c r="B50" s="34"/>
      <c r="C50" s="35" t="str">
        <f>IF(ISBLANK(B50)," ",VLOOKUP(B50,'[1]Master General'!$A$4:$B$387,2))</f>
        <v> </v>
      </c>
      <c r="D50" s="35"/>
      <c r="E50" s="35"/>
      <c r="F50" s="35" t="str">
        <f>IF(ISBLANK(B50)," ",VLOOKUP(B50,'[1]Master General'!$A$4:$F$344,6))</f>
        <v> </v>
      </c>
    </row>
    <row r="51" spans="1:6" ht="15.75">
      <c r="A51" s="33" t="str">
        <f t="shared" si="0"/>
        <v> </v>
      </c>
      <c r="B51" s="34"/>
      <c r="C51" s="35" t="str">
        <f>IF(ISBLANK(B51)," ",VLOOKUP(B51,'[1]Master General'!$A$4:$B$387,2))</f>
        <v> </v>
      </c>
      <c r="D51" s="35"/>
      <c r="E51" s="35"/>
      <c r="F51" s="35" t="str">
        <f>IF(ISBLANK(B51)," ",VLOOKUP(B51,'[1]Master General'!$A$4:$F$344,6))</f>
        <v> </v>
      </c>
    </row>
    <row r="52" spans="1:6" ht="15.75">
      <c r="A52" s="33" t="str">
        <f t="shared" si="0"/>
        <v> </v>
      </c>
      <c r="B52" s="34"/>
      <c r="C52" s="35" t="str">
        <f>IF(ISBLANK(B52)," ",VLOOKUP(B52,'[1]Master General'!$A$4:$B$387,2))</f>
        <v> </v>
      </c>
      <c r="D52" s="35"/>
      <c r="E52" s="35"/>
      <c r="F52" s="35" t="str">
        <f>IF(ISBLANK(B52)," ",VLOOKUP(B52,'[1]Master General'!$A$4:$F$344,6))</f>
        <v> </v>
      </c>
    </row>
    <row r="53" spans="1:6" ht="15.75">
      <c r="A53" s="33" t="str">
        <f t="shared" si="0"/>
        <v> </v>
      </c>
      <c r="B53" s="34"/>
      <c r="C53" s="35" t="str">
        <f>IF(ISBLANK(B53)," ",VLOOKUP(B53,'[1]Master General'!$A$4:$B$387,2))</f>
        <v> </v>
      </c>
      <c r="D53" s="35"/>
      <c r="E53" s="35"/>
      <c r="F53" s="35" t="str">
        <f>IF(ISBLANK(B53)," ",VLOOKUP(B53,'[1]Master General'!$A$4:$F$344,6))</f>
        <v> </v>
      </c>
    </row>
    <row r="54" ht="12.75">
      <c r="F54" t="str">
        <f>IF(ISBLANK(B54)," ",VLOOKUP(B54,'[1]Master General'!$A$4:$F$344,6))</f>
        <v> </v>
      </c>
    </row>
    <row r="55" ht="12.75">
      <c r="F55" t="str">
        <f>IF(ISBLANK(B55)," ",VLOOKUP(B55,'[1]Master General'!$A$4:$F$344,6))</f>
        <v> </v>
      </c>
    </row>
    <row r="56" ht="12.75">
      <c r="F56" t="str">
        <f>IF(ISBLANK(B56)," ",VLOOKUP(B56,'[1]Master General'!$A$4:$F$344,6))</f>
        <v> </v>
      </c>
    </row>
    <row r="57" ht="12.75">
      <c r="F57" t="str">
        <f>IF(ISBLANK(B57)," ",VLOOKUP(B57,'[1]Master General'!$A$4:$F$344,6))</f>
        <v> </v>
      </c>
    </row>
    <row r="58" ht="12.75">
      <c r="F58" t="str">
        <f>IF(ISBLANK(B58)," ",VLOOKUP(B58,'[1]Master General'!$A$4:$F$344,6))</f>
        <v> </v>
      </c>
    </row>
    <row r="59" ht="12.75">
      <c r="F59" t="str">
        <f>IF(ISBLANK(B59)," ",VLOOKUP(B59,'[1]Master General'!$A$4:$F$344,6))</f>
        <v> </v>
      </c>
    </row>
    <row r="60" ht="12.75">
      <c r="F60" t="str">
        <f>IF(ISBLANK(B60)," ",VLOOKUP(B60,'[1]Master General'!$A$4:$F$344,6))</f>
        <v> </v>
      </c>
    </row>
    <row r="61" ht="12.75">
      <c r="F61" t="str">
        <f>IF(ISBLANK(B61)," ",VLOOKUP(B61,'[1]Master General'!$A$4:$F$344,6))</f>
        <v> </v>
      </c>
    </row>
    <row r="62" ht="12.75">
      <c r="F62" t="str">
        <f>IF(ISBLANK(B62)," ",VLOOKUP(B62,'[1]Master General'!$A$4:$F$344,6))</f>
        <v> </v>
      </c>
    </row>
    <row r="63" ht="12.75">
      <c r="F63" t="str">
        <f>IF(ISBLANK(B63)," ",VLOOKUP(B63,'[1]Master General'!$A$4:$F$344,6))</f>
        <v> </v>
      </c>
    </row>
    <row r="64" ht="12.75">
      <c r="F64" t="str">
        <f>IF(ISBLANK(B64)," ",VLOOKUP(B64,'[1]Master General'!$A$4:$F$344,6))</f>
        <v> </v>
      </c>
    </row>
    <row r="65" ht="12.75">
      <c r="F65" t="str">
        <f>IF(ISBLANK(B65)," ",VLOOKUP(B65,'[1]Master General'!$A$4:$F$344,6))</f>
        <v> </v>
      </c>
    </row>
    <row r="66" ht="12.75">
      <c r="F66" t="str">
        <f>IF(ISBLANK(B66)," ",VLOOKUP(B66,'[1]Master General'!$A$4:$F$344,6))</f>
        <v> </v>
      </c>
    </row>
    <row r="67" ht="12.75">
      <c r="F67" t="str">
        <f>IF(ISBLANK(B67)," ",VLOOKUP(B67,'[1]Master General'!$A$4:$F$344,6))</f>
        <v> </v>
      </c>
    </row>
    <row r="68" ht="12.75">
      <c r="F68" t="str">
        <f>IF(ISBLANK(B68)," ",VLOOKUP(B68,'[1]Master General'!$A$4:$F$344,6))</f>
        <v> </v>
      </c>
    </row>
    <row r="69" ht="12.75">
      <c r="F69" t="str">
        <f>IF(ISBLANK(B69)," ",VLOOKUP(B69,'[1]Master General'!$A$4:$F$344,6))</f>
        <v> </v>
      </c>
    </row>
    <row r="70" ht="12.75">
      <c r="F70" t="str">
        <f>IF(ISBLANK(B70)," ",VLOOKUP(B70,'[1]Master General'!$A$4:$F$344,6))</f>
        <v> </v>
      </c>
    </row>
    <row r="71" ht="12.75">
      <c r="F71" t="str">
        <f>IF(ISBLANK(B71)," ",VLOOKUP(B71,'[1]Master General'!$A$4:$F$344,6))</f>
        <v> </v>
      </c>
    </row>
    <row r="72" ht="12.75">
      <c r="F72" t="str">
        <f>IF(ISBLANK(B72)," ",VLOOKUP(B72,'[1]Master General'!$A$4:$F$344,6))</f>
        <v> </v>
      </c>
    </row>
    <row r="73" ht="12.75">
      <c r="F73" t="str">
        <f>IF(ISBLANK(B73)," ",VLOOKUP(B73,'[1]Master General'!$A$4:$F$344,6))</f>
        <v> </v>
      </c>
    </row>
    <row r="74" ht="12.75">
      <c r="F74" t="str">
        <f>IF(ISBLANK(B74)," ",VLOOKUP(B74,'[1]Master General'!$A$4:$F$344,6))</f>
        <v> </v>
      </c>
    </row>
    <row r="75" ht="12.75">
      <c r="F75" t="str">
        <f>IF(ISBLANK(B75)," ",VLOOKUP(B75,'[1]Master General'!$A$4:$F$344,6))</f>
        <v> </v>
      </c>
    </row>
    <row r="76" ht="12.75">
      <c r="F76" t="str">
        <f>IF(ISBLANK(B76)," ",VLOOKUP(B76,'[1]Master General'!$A$4:$F$344,6))</f>
        <v> </v>
      </c>
    </row>
    <row r="77" ht="12.75">
      <c r="F77" t="str">
        <f>IF(ISBLANK(B77)," ",VLOOKUP(B77,'[1]Master General'!$A$4:$F$344,6))</f>
        <v> </v>
      </c>
    </row>
    <row r="78" ht="12.75">
      <c r="F78" t="str">
        <f>IF(ISBLANK(B78)," ",VLOOKUP(B78,'[1]Master General'!$A$4:$F$344,6))</f>
        <v> </v>
      </c>
    </row>
    <row r="79" ht="12.75">
      <c r="F79" t="str">
        <f>IF(ISBLANK(B79)," ",VLOOKUP(B79,'[1]Master General'!$A$4:$F$344,6))</f>
        <v> </v>
      </c>
    </row>
    <row r="80" ht="12.75">
      <c r="F80" t="str">
        <f>IF(ISBLANK(B80)," ",VLOOKUP(B80,'[1]Master General'!$A$4:$F$344,6))</f>
        <v> </v>
      </c>
    </row>
    <row r="81" ht="12.75">
      <c r="F81" t="str">
        <f>IF(ISBLANK(B81)," ",VLOOKUP(B81,'[1]Master General'!$A$4:$F$344,6))</f>
        <v> </v>
      </c>
    </row>
    <row r="82" ht="12.75">
      <c r="F82" t="str">
        <f>IF(ISBLANK(B82)," ",VLOOKUP(B82,'[1]Master General'!$A$4:$F$344,6))</f>
        <v> </v>
      </c>
    </row>
    <row r="83" ht="12.75">
      <c r="F83" t="str">
        <f>IF(ISBLANK(B83)," ",VLOOKUP(B83,'[1]Master General'!$A$4:$F$344,6))</f>
        <v> </v>
      </c>
    </row>
  </sheetData>
  <sheetProtection/>
  <mergeCells count="2">
    <mergeCell ref="A1:F1"/>
    <mergeCell ref="G7:L7"/>
  </mergeCells>
  <printOptions horizontalCentered="1"/>
  <pageMargins left="0.75" right="0.75" top="0.3937007874015748" bottom="1" header="0" footer="0"/>
  <pageSetup horizontalDpi="300" verticalDpi="300" orientation="portrait" paperSize="9" scale="78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O90"/>
  <sheetViews>
    <sheetView zoomScale="95" zoomScaleNormal="95" zoomScalePageLayoutView="0" workbookViewId="0" topLeftCell="A1">
      <selection activeCell="A7" sqref="A7"/>
    </sheetView>
  </sheetViews>
  <sheetFormatPr defaultColWidth="11.421875" defaultRowHeight="12.75"/>
  <cols>
    <col min="1" max="2" width="7.7109375" style="0" customWidth="1"/>
    <col min="3" max="5" width="11.7109375" style="0" customWidth="1"/>
    <col min="6" max="6" width="40.7109375" style="0" customWidth="1"/>
    <col min="7" max="11" width="5.421875" style="0" customWidth="1"/>
    <col min="12" max="12" width="8.7109375" style="0" customWidth="1"/>
  </cols>
  <sheetData>
    <row r="1" spans="1:12" ht="15.75">
      <c r="A1" s="49" t="s">
        <v>16</v>
      </c>
      <c r="B1" s="50"/>
      <c r="C1" s="50"/>
      <c r="D1" s="50"/>
      <c r="E1" s="50"/>
      <c r="F1" s="50"/>
      <c r="G1" s="19"/>
      <c r="H1" s="19"/>
      <c r="I1" s="19"/>
      <c r="J1" s="19"/>
      <c r="K1" s="19"/>
      <c r="L1" s="20"/>
    </row>
    <row r="2" spans="1:12" ht="12.7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9" t="s">
        <v>0</v>
      </c>
      <c r="B3" s="6"/>
      <c r="C3" s="10" t="s">
        <v>17</v>
      </c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8">
      <c r="A5" s="9" t="s">
        <v>2</v>
      </c>
      <c r="B5" s="6"/>
      <c r="C5" s="15" t="s">
        <v>27</v>
      </c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3" ht="13.5" thickBot="1">
      <c r="A7" s="12" t="s">
        <v>3</v>
      </c>
      <c r="B7" s="1" t="s">
        <v>4</v>
      </c>
      <c r="C7" s="1" t="s">
        <v>5</v>
      </c>
      <c r="D7" s="2"/>
      <c r="E7" s="2"/>
      <c r="F7" s="1" t="s">
        <v>6</v>
      </c>
      <c r="G7" s="51" t="s">
        <v>7</v>
      </c>
      <c r="H7" s="51"/>
      <c r="I7" s="51"/>
      <c r="J7" s="51"/>
      <c r="K7" s="51"/>
      <c r="L7" s="52"/>
      <c r="M7" s="38" t="s">
        <v>7</v>
      </c>
    </row>
    <row r="8" spans="1:12" ht="13.5" thickTop="1">
      <c r="A8" s="13"/>
      <c r="B8" s="14"/>
      <c r="C8" s="14"/>
      <c r="D8" s="14"/>
      <c r="E8" s="14"/>
      <c r="F8" s="14"/>
      <c r="G8" s="21" t="s">
        <v>8</v>
      </c>
      <c r="H8" s="21" t="s">
        <v>9</v>
      </c>
      <c r="I8" s="21" t="s">
        <v>13</v>
      </c>
      <c r="J8" s="21" t="s">
        <v>14</v>
      </c>
      <c r="K8" s="21" t="s">
        <v>15</v>
      </c>
      <c r="L8" s="22" t="s">
        <v>10</v>
      </c>
    </row>
    <row r="9" spans="1:15" ht="15.75">
      <c r="A9" s="4">
        <v>1</v>
      </c>
      <c r="B9" s="26">
        <v>201</v>
      </c>
      <c r="C9" s="27" t="str">
        <f>IF(ISBLANK(B9)," ",VLOOKUP(B9,'[1]Master General'!$A$4:$B$387,2))</f>
        <v>Adriano Cordobés Dorta</v>
      </c>
      <c r="D9" s="3"/>
      <c r="E9" s="3"/>
      <c r="F9" s="28" t="str">
        <f>IF(ISBLANK(B9)," ",VLOOKUP(B9,'[1]Master General'!$A$4:$F$344,6))</f>
        <v>Loro Parque-Los Silos Natural</v>
      </c>
      <c r="G9" s="16">
        <v>60</v>
      </c>
      <c r="H9" s="16">
        <v>54</v>
      </c>
      <c r="I9" s="16">
        <v>60</v>
      </c>
      <c r="J9" s="16">
        <v>45</v>
      </c>
      <c r="K9" s="16">
        <v>60</v>
      </c>
      <c r="L9" s="39">
        <f aca="true" t="shared" si="0" ref="L9:L25">G9+H9+I9+J9+K9</f>
        <v>279</v>
      </c>
      <c r="M9" s="38">
        <v>60</v>
      </c>
      <c r="N9" s="29"/>
      <c r="O9" s="29"/>
    </row>
    <row r="10" spans="1:15" ht="15.75">
      <c r="A10" s="4">
        <v>2</v>
      </c>
      <c r="B10" s="26">
        <v>207</v>
      </c>
      <c r="C10" s="27" t="str">
        <f>IF(ISBLANK(B10)," ",VLOOKUP(B10,'[1]Master General'!$A$4:$B$387,2))</f>
        <v>Juan Francisco Guillama Expósito</v>
      </c>
      <c r="D10" s="3"/>
      <c r="E10" s="3"/>
      <c r="F10" s="28" t="str">
        <f>IF(ISBLANK(B10)," ",VLOOKUP(B10,'[1]Master General'!$A$4:$F$344,6))</f>
        <v>Excavaciones Guillama</v>
      </c>
      <c r="G10" s="16">
        <v>49</v>
      </c>
      <c r="H10" s="16">
        <v>60</v>
      </c>
      <c r="I10" s="16">
        <v>49</v>
      </c>
      <c r="J10" s="16">
        <v>41</v>
      </c>
      <c r="K10" s="16">
        <v>49</v>
      </c>
      <c r="L10" s="39">
        <f t="shared" si="0"/>
        <v>248</v>
      </c>
      <c r="M10" s="38">
        <v>54</v>
      </c>
      <c r="N10" s="29"/>
      <c r="O10" s="29"/>
    </row>
    <row r="11" spans="1:15" ht="15.75">
      <c r="A11" s="4">
        <v>3</v>
      </c>
      <c r="B11" s="26">
        <v>206</v>
      </c>
      <c r="C11" s="27" t="str">
        <f>IF(ISBLANK(B11)," ",VLOOKUP(B11,'[1]Master General'!$A$4:$B$387,2))</f>
        <v>Juan Carlos González Pérez</v>
      </c>
      <c r="D11" s="3"/>
      <c r="E11" s="3"/>
      <c r="F11" s="28" t="str">
        <f>IF(ISBLANK(B11)," ",VLOOKUP(B11,'[1]Master General'!$A$4:$F$344,6))</f>
        <v>Excavaciones Guillama</v>
      </c>
      <c r="G11" s="16">
        <v>45</v>
      </c>
      <c r="H11" s="16">
        <v>49</v>
      </c>
      <c r="I11" s="16">
        <v>41</v>
      </c>
      <c r="J11" s="16">
        <v>30</v>
      </c>
      <c r="K11" s="16">
        <v>45</v>
      </c>
      <c r="L11" s="39">
        <f t="shared" si="0"/>
        <v>210</v>
      </c>
      <c r="M11" s="38">
        <v>49</v>
      </c>
      <c r="N11" s="29"/>
      <c r="O11" s="29"/>
    </row>
    <row r="12" spans="1:15" ht="15.75">
      <c r="A12" s="4">
        <v>4</v>
      </c>
      <c r="B12" s="26">
        <v>241</v>
      </c>
      <c r="C12" s="27" t="str">
        <f>IF(ISBLANK(B12)," ",VLOOKUP(B12,'[1]Master General'!$A$4:$B$387,2))</f>
        <v>Moisés Hernández Dorta</v>
      </c>
      <c r="D12" s="3"/>
      <c r="E12" s="3"/>
      <c r="F12" s="28" t="str">
        <f>IF(ISBLANK(B12)," ",VLOOKUP(B12,'[1]Master General'!$A$4:$F$344,6))</f>
        <v>Probicis</v>
      </c>
      <c r="G12" s="16">
        <v>0</v>
      </c>
      <c r="H12" s="16">
        <v>0</v>
      </c>
      <c r="I12" s="16">
        <v>45</v>
      </c>
      <c r="J12" s="16">
        <v>37</v>
      </c>
      <c r="K12" s="16">
        <v>54</v>
      </c>
      <c r="L12" s="39">
        <f t="shared" si="0"/>
        <v>136</v>
      </c>
      <c r="M12" s="38">
        <v>41</v>
      </c>
      <c r="N12" s="29"/>
      <c r="O12" s="29"/>
    </row>
    <row r="13" spans="1:14" ht="15.75" customHeight="1">
      <c r="A13" s="4">
        <v>5</v>
      </c>
      <c r="B13" s="26">
        <v>219</v>
      </c>
      <c r="C13" s="27" t="str">
        <f>IF(ISBLANK(B13)," ",VLOOKUP(B13,'[1]Master General'!$A$4:$B$387,2))</f>
        <v>Jesús Emilio Castro Pérez</v>
      </c>
      <c r="D13" s="3"/>
      <c r="E13" s="3"/>
      <c r="F13" s="28" t="str">
        <f>IF(ISBLANK(B13)," ",VLOOKUP(B13,'[1]Master General'!$A$4:$F$344,6))</f>
        <v>Vadebicis-Camping Nauta-El Sauzal</v>
      </c>
      <c r="G13" s="16">
        <v>0</v>
      </c>
      <c r="H13" s="16">
        <v>33</v>
      </c>
      <c r="I13" s="16">
        <v>26</v>
      </c>
      <c r="J13" s="16">
        <v>28</v>
      </c>
      <c r="K13" s="16">
        <v>41</v>
      </c>
      <c r="L13" s="39">
        <f t="shared" si="0"/>
        <v>128</v>
      </c>
      <c r="M13" s="38">
        <v>37</v>
      </c>
      <c r="N13" s="25"/>
    </row>
    <row r="14" spans="1:13" ht="15.75" customHeight="1">
      <c r="A14" s="4">
        <v>6</v>
      </c>
      <c r="B14" s="26">
        <v>250</v>
      </c>
      <c r="C14" s="27" t="str">
        <f>IF(ISBLANK(B14)," ",VLOOKUP(B14,'[1]Master General'!$A$4:$B$387,2))</f>
        <v>Francisco José Pérez Cruz</v>
      </c>
      <c r="D14" s="3"/>
      <c r="E14" s="3"/>
      <c r="F14" s="28" t="str">
        <f>IF(ISBLANK(B14)," ",VLOOKUP(B14,'[1]Master General'!$A$4:$F$344,6))</f>
        <v>Mc Donalds Telde-Campus Costaverano</v>
      </c>
      <c r="G14" s="16">
        <v>0</v>
      </c>
      <c r="H14" s="16">
        <v>0</v>
      </c>
      <c r="I14" s="16">
        <v>54</v>
      </c>
      <c r="J14" s="16">
        <v>54</v>
      </c>
      <c r="K14" s="16"/>
      <c r="L14" s="39">
        <f t="shared" si="0"/>
        <v>108</v>
      </c>
      <c r="M14" s="38">
        <v>33</v>
      </c>
    </row>
    <row r="15" spans="1:13" ht="15.75" customHeight="1">
      <c r="A15" s="4">
        <v>7</v>
      </c>
      <c r="B15" s="26">
        <v>204</v>
      </c>
      <c r="C15" s="27" t="str">
        <f>IF(ISBLANK(B15)," ",VLOOKUP(B15,'[1]Master General'!$A$4:$B$387,2))</f>
        <v>Marco Antonio Martín González</v>
      </c>
      <c r="D15" s="3"/>
      <c r="E15" s="3"/>
      <c r="F15" s="28" t="str">
        <f>IF(ISBLANK(B15)," ",VLOOKUP(B15,'[1]Master General'!$A$4:$F$344,6))</f>
        <v>Oimpers-Niko Motobike</v>
      </c>
      <c r="G15" s="16">
        <v>41</v>
      </c>
      <c r="H15" s="16">
        <v>45</v>
      </c>
      <c r="I15" s="16">
        <v>0</v>
      </c>
      <c r="J15" s="16">
        <v>20</v>
      </c>
      <c r="K15" s="16"/>
      <c r="L15" s="39">
        <f t="shared" si="0"/>
        <v>106</v>
      </c>
      <c r="M15" s="38">
        <v>30</v>
      </c>
    </row>
    <row r="16" spans="1:13" ht="15.75" customHeight="1">
      <c r="A16" s="4">
        <v>8</v>
      </c>
      <c r="B16" s="26">
        <v>226</v>
      </c>
      <c r="C16" s="27" t="str">
        <f>IF(ISBLANK(B16)," ",VLOOKUP(B16,'[1]Master General'!$A$4:$B$387,2))</f>
        <v>Israel Marichal de León</v>
      </c>
      <c r="D16" s="3"/>
      <c r="E16" s="3"/>
      <c r="F16" s="28" t="str">
        <f>IF(ISBLANK(B16)," ",VLOOKUP(B16,'[1]Master General'!$A$4:$F$344,6))</f>
        <v>Bemekis</v>
      </c>
      <c r="G16" s="16">
        <v>0</v>
      </c>
      <c r="H16" s="16">
        <v>30</v>
      </c>
      <c r="I16" s="16">
        <v>24</v>
      </c>
      <c r="J16" s="16">
        <v>26</v>
      </c>
      <c r="K16" s="16"/>
      <c r="L16" s="39">
        <f t="shared" si="0"/>
        <v>80</v>
      </c>
      <c r="M16" s="38">
        <v>28</v>
      </c>
    </row>
    <row r="17" spans="1:13" ht="15.75" customHeight="1">
      <c r="A17" s="4">
        <v>9</v>
      </c>
      <c r="B17" s="26">
        <v>232</v>
      </c>
      <c r="C17" s="27" t="str">
        <f>IF(ISBLANK(B17)," ",VLOOKUP(B17,'[1]Master General'!$A$4:$B$387,2))</f>
        <v>Francisco Javier González Viera</v>
      </c>
      <c r="D17" s="3"/>
      <c r="E17" s="3"/>
      <c r="F17" s="28" t="str">
        <f>IF(ISBLANK(B17)," ",VLOOKUP(B17,'[1]Master General'!$A$4:$F$344,6))</f>
        <v>Peluquería Bambú</v>
      </c>
      <c r="G17" s="16">
        <v>0</v>
      </c>
      <c r="H17" s="16">
        <v>0</v>
      </c>
      <c r="I17" s="16">
        <v>28</v>
      </c>
      <c r="J17" s="16">
        <v>49</v>
      </c>
      <c r="K17" s="16"/>
      <c r="L17" s="39">
        <f t="shared" si="0"/>
        <v>77</v>
      </c>
      <c r="M17" s="38">
        <v>26</v>
      </c>
    </row>
    <row r="18" spans="1:13" ht="15.75" customHeight="1">
      <c r="A18" s="4">
        <v>10</v>
      </c>
      <c r="B18" s="26">
        <v>236</v>
      </c>
      <c r="C18" s="27" t="str">
        <f>IF(ISBLANK(B18)," ",VLOOKUP(B18,'[1]Master General'!$A$4:$B$387,2))</f>
        <v>Julián Manuel Sosa Pérez</v>
      </c>
      <c r="D18" s="3"/>
      <c r="E18" s="3"/>
      <c r="F18" s="28" t="str">
        <f>IF(ISBLANK(B18)," ",VLOOKUP(B18,'[1]Master General'!$A$4:$F$344,6))</f>
        <v>Peluquería Bambú</v>
      </c>
      <c r="G18" s="16">
        <v>0</v>
      </c>
      <c r="H18" s="16">
        <v>37</v>
      </c>
      <c r="I18" s="16">
        <v>0</v>
      </c>
      <c r="J18" s="16">
        <v>0</v>
      </c>
      <c r="K18" s="16"/>
      <c r="L18" s="39">
        <f t="shared" si="0"/>
        <v>37</v>
      </c>
      <c r="M18" s="38">
        <v>24</v>
      </c>
    </row>
    <row r="19" spans="1:13" ht="15.75" customHeight="1">
      <c r="A19" s="4">
        <v>11</v>
      </c>
      <c r="B19" s="26">
        <v>259</v>
      </c>
      <c r="C19" s="27" t="str">
        <f>IF(ISBLANK(B19)," ",VLOOKUP(B19,'[1]Master General'!$A$4:$B$387,2))</f>
        <v>Angel Rubén Quintana Almeida</v>
      </c>
      <c r="D19" s="3"/>
      <c r="E19" s="3"/>
      <c r="F19" s="28" t="str">
        <f>IF(ISBLANK(B19)," ",VLOOKUP(B19,'[1]Master General'!$A$4:$F$344,6))</f>
        <v>Mc Donalds Telde-Campus Costaverano</v>
      </c>
      <c r="G19" s="16">
        <v>0</v>
      </c>
      <c r="H19" s="16">
        <v>0</v>
      </c>
      <c r="I19" s="16">
        <v>0</v>
      </c>
      <c r="J19" s="16">
        <v>33</v>
      </c>
      <c r="K19" s="16"/>
      <c r="L19" s="39">
        <f t="shared" si="0"/>
        <v>33</v>
      </c>
      <c r="M19" s="38">
        <v>22</v>
      </c>
    </row>
    <row r="20" spans="1:13" ht="15.75" customHeight="1">
      <c r="A20" s="4">
        <v>11</v>
      </c>
      <c r="B20" s="26">
        <v>252</v>
      </c>
      <c r="C20" s="27" t="str">
        <f>IF(ISBLANK(B20)," ",VLOOKUP(B20,'[1]Master General'!$A$4:$B$387,2))</f>
        <v>Ezequiel González González</v>
      </c>
      <c r="D20" s="3"/>
      <c r="E20" s="3"/>
      <c r="F20" s="28" t="str">
        <f>IF(ISBLANK(B20)," ",VLOOKUP(B20,'[1]Master General'!$A$4:$F$344,6))</f>
        <v>Mc Donalds Telde-Campus Costaverano</v>
      </c>
      <c r="G20" s="16">
        <v>0</v>
      </c>
      <c r="H20" s="16">
        <v>0</v>
      </c>
      <c r="I20" s="16">
        <v>33</v>
      </c>
      <c r="J20" s="16">
        <v>0</v>
      </c>
      <c r="K20" s="16"/>
      <c r="L20" s="39">
        <f t="shared" si="0"/>
        <v>33</v>
      </c>
      <c r="M20" s="38">
        <v>20</v>
      </c>
    </row>
    <row r="21" spans="1:13" ht="15.75" customHeight="1">
      <c r="A21" s="4">
        <v>13</v>
      </c>
      <c r="B21" s="26">
        <v>244</v>
      </c>
      <c r="C21" s="27" t="str">
        <f>IF(ISBLANK(B21)," ",VLOOKUP(B21,'[1]Master General'!$A$4:$B$387,2))</f>
        <v>Pedro Jesús Martín Pérez</v>
      </c>
      <c r="D21" s="3"/>
      <c r="E21" s="3"/>
      <c r="F21" s="28" t="str">
        <f>IF(ISBLANK(B21)," ",VLOOKUP(B21,'[1]Master General'!$A$4:$F$344,6))</f>
        <v>Chindia</v>
      </c>
      <c r="G21" s="16">
        <v>0</v>
      </c>
      <c r="H21" s="16">
        <v>0</v>
      </c>
      <c r="I21" s="16">
        <v>30</v>
      </c>
      <c r="J21" s="16">
        <v>0</v>
      </c>
      <c r="K21" s="16"/>
      <c r="L21" s="39">
        <f t="shared" si="0"/>
        <v>30</v>
      </c>
      <c r="M21" s="38">
        <v>18</v>
      </c>
    </row>
    <row r="22" spans="1:13" ht="15.75" customHeight="1">
      <c r="A22" s="4">
        <v>14</v>
      </c>
      <c r="B22" s="26">
        <v>248</v>
      </c>
      <c r="C22" s="27" t="str">
        <f>IF(ISBLANK(B22)," ",VLOOKUP(B22,'[1]Master General'!$A$4:$B$387,2))</f>
        <v>José Luís Rancel Rodríguez</v>
      </c>
      <c r="D22" s="3"/>
      <c r="E22" s="3"/>
      <c r="F22" s="28" t="str">
        <f>IF(ISBLANK(B22)," ",VLOOKUP(B22,'[1]Master General'!$A$4:$F$344,6))</f>
        <v>Chaveña</v>
      </c>
      <c r="G22" s="16">
        <v>0</v>
      </c>
      <c r="H22" s="16">
        <v>28</v>
      </c>
      <c r="I22" s="16">
        <v>0</v>
      </c>
      <c r="J22" s="16">
        <v>0</v>
      </c>
      <c r="K22" s="16"/>
      <c r="L22" s="39">
        <f t="shared" si="0"/>
        <v>28</v>
      </c>
      <c r="M22" s="38">
        <v>16</v>
      </c>
    </row>
    <row r="23" spans="1:13" ht="15.75" customHeight="1">
      <c r="A23" s="4">
        <v>15</v>
      </c>
      <c r="B23" s="26">
        <v>223</v>
      </c>
      <c r="C23" s="27" t="str">
        <f>IF(ISBLANK(B23)," ",VLOOKUP(B23,'[1]Master General'!$A$4:$B$387,2))</f>
        <v>Rafael González del Rosario</v>
      </c>
      <c r="D23" s="3"/>
      <c r="E23" s="3"/>
      <c r="F23" s="28" t="str">
        <f>IF(ISBLANK(B23)," ",VLOOKUP(B23,'[1]Master General'!$A$4:$F$344,6))</f>
        <v>Sportin nava</v>
      </c>
      <c r="G23" s="16">
        <v>0</v>
      </c>
      <c r="H23" s="16">
        <v>26</v>
      </c>
      <c r="I23" s="16">
        <v>0</v>
      </c>
      <c r="J23" s="16">
        <v>0</v>
      </c>
      <c r="K23" s="16"/>
      <c r="L23" s="39">
        <f t="shared" si="0"/>
        <v>26</v>
      </c>
      <c r="M23" s="38">
        <v>14</v>
      </c>
    </row>
    <row r="24" spans="1:13" ht="15.75" customHeight="1">
      <c r="A24" s="4">
        <v>16</v>
      </c>
      <c r="B24" s="26">
        <v>233</v>
      </c>
      <c r="C24" s="27" t="str">
        <f>IF(ISBLANK(B24)," ",VLOOKUP(B24,'[1]Master General'!$A$4:$B$387,2))</f>
        <v>Macario Jesús Marrero Pérez</v>
      </c>
      <c r="D24" s="3"/>
      <c r="E24" s="3"/>
      <c r="F24" s="28" t="str">
        <f>IF(ISBLANK(B24)," ",VLOOKUP(B24,'[1]Master General'!$A$4:$F$344,6))</f>
        <v>Peluquería Bambú</v>
      </c>
      <c r="G24" s="16">
        <v>0</v>
      </c>
      <c r="H24" s="16">
        <v>0</v>
      </c>
      <c r="I24" s="16">
        <v>0</v>
      </c>
      <c r="J24" s="16">
        <v>24</v>
      </c>
      <c r="K24" s="16"/>
      <c r="L24" s="39">
        <f t="shared" si="0"/>
        <v>24</v>
      </c>
      <c r="M24" s="38">
        <v>12</v>
      </c>
    </row>
    <row r="25" spans="1:13" ht="15.75" customHeight="1">
      <c r="A25" s="4">
        <v>17</v>
      </c>
      <c r="B25" s="26">
        <v>237</v>
      </c>
      <c r="C25" s="27" t="str">
        <f>IF(ISBLANK(B25)," ",VLOOKUP(B25,'[1]Master General'!$A$4:$B$387,2))</f>
        <v>Roberto Torres Santana</v>
      </c>
      <c r="D25" s="3"/>
      <c r="E25" s="3"/>
      <c r="F25" s="28" t="str">
        <f>IF(ISBLANK(B25)," ",VLOOKUP(B25,'[1]Master General'!$A$4:$F$344,6))</f>
        <v>Peluquería Bambú</v>
      </c>
      <c r="G25" s="16">
        <v>0</v>
      </c>
      <c r="H25" s="16">
        <v>0</v>
      </c>
      <c r="I25" s="16">
        <v>0</v>
      </c>
      <c r="J25" s="16">
        <v>22</v>
      </c>
      <c r="K25" s="16"/>
      <c r="L25" s="39">
        <f t="shared" si="0"/>
        <v>22</v>
      </c>
      <c r="M25" s="38">
        <v>8</v>
      </c>
    </row>
    <row r="26" spans="1:13" ht="15.75" customHeight="1">
      <c r="A26" s="33" t="str">
        <f>IF(ISBLANK(B26)," ",1)</f>
        <v> </v>
      </c>
      <c r="B26" s="36"/>
      <c r="C26" s="37" t="str">
        <f>IF(ISBLANK(B26)," ",VLOOKUP(B26,'[1]Master General'!$A$4:$B$387,2))</f>
        <v> </v>
      </c>
      <c r="D26" s="37"/>
      <c r="E26" s="37"/>
      <c r="F26" s="37" t="str">
        <f>IF(ISBLANK(B26)," ",VLOOKUP(B26,'[1]Master General'!$A$4:$F$344,6))</f>
        <v> </v>
      </c>
      <c r="M26" s="38">
        <v>7</v>
      </c>
    </row>
    <row r="27" spans="1:13" ht="15.75" customHeight="1">
      <c r="A27" s="33" t="str">
        <f aca="true" t="shared" si="1" ref="A27:A58">IF(ISBLANK(B27)," ",1)</f>
        <v> </v>
      </c>
      <c r="B27" s="36"/>
      <c r="C27" s="37" t="str">
        <f>IF(ISBLANK(B27)," ",VLOOKUP(B27,'[1]Master General'!$A$4:$B$387,2))</f>
        <v> </v>
      </c>
      <c r="D27" s="37"/>
      <c r="E27" s="37"/>
      <c r="F27" s="37" t="str">
        <f>IF(ISBLANK(B27)," ",VLOOKUP(B27,'[1]Master General'!$A$4:$F$344,6))</f>
        <v> </v>
      </c>
      <c r="M27" s="38">
        <v>6</v>
      </c>
    </row>
    <row r="28" spans="1:13" ht="15.75" customHeight="1">
      <c r="A28" s="33" t="str">
        <f t="shared" si="1"/>
        <v> </v>
      </c>
      <c r="B28" s="36"/>
      <c r="C28" s="37" t="str">
        <f>IF(ISBLANK(B28)," ",VLOOKUP(B28,'[1]Master General'!$A$4:$B$387,2))</f>
        <v> </v>
      </c>
      <c r="D28" s="37"/>
      <c r="E28" s="37"/>
      <c r="F28" s="37"/>
      <c r="M28" s="38">
        <v>5</v>
      </c>
    </row>
    <row r="29" spans="1:13" ht="15.75" customHeight="1">
      <c r="A29" s="33" t="str">
        <f t="shared" si="1"/>
        <v> </v>
      </c>
      <c r="B29" s="36"/>
      <c r="C29" s="37" t="str">
        <f>IF(ISBLANK(B29)," ",VLOOKUP(B29,'[1]Master General'!$A$4:$B$387,2))</f>
        <v> </v>
      </c>
      <c r="D29" s="37"/>
      <c r="E29" s="37"/>
      <c r="F29" s="37" t="str">
        <f>IF(ISBLANK(B29)," ",VLOOKUP(B29,'[1]Master General'!$A$4:$F$344,6))</f>
        <v> </v>
      </c>
      <c r="M29" s="38">
        <v>4</v>
      </c>
    </row>
    <row r="30" spans="1:13" ht="15.75" customHeight="1">
      <c r="A30" s="33" t="str">
        <f t="shared" si="1"/>
        <v> </v>
      </c>
      <c r="B30" s="36"/>
      <c r="C30" s="37" t="str">
        <f>IF(ISBLANK(B30)," ",VLOOKUP(B30,'[1]Master General'!$A$4:$B$387,2))</f>
        <v> </v>
      </c>
      <c r="D30" s="37"/>
      <c r="E30" s="37"/>
      <c r="F30" s="37" t="str">
        <f>IF(ISBLANK(B30)," ",VLOOKUP(B30,'[1]Master General'!$A$4:$F$344,6))</f>
        <v> </v>
      </c>
      <c r="M30" s="38">
        <v>3</v>
      </c>
    </row>
    <row r="31" spans="1:13" ht="15.75" customHeight="1">
      <c r="A31" s="33" t="str">
        <f t="shared" si="1"/>
        <v> </v>
      </c>
      <c r="B31" s="36"/>
      <c r="C31" s="37" t="str">
        <f>IF(ISBLANK(B31)," ",VLOOKUP(B31,'[1]Master General'!$A$4:$B$387,2))</f>
        <v> </v>
      </c>
      <c r="D31" s="37"/>
      <c r="E31" s="37"/>
      <c r="F31" s="37" t="str">
        <f>IF(ISBLANK(B31)," ",VLOOKUP(B31,'[1]Master General'!$A$4:$F$344,6))</f>
        <v> </v>
      </c>
      <c r="M31" s="38">
        <v>2</v>
      </c>
    </row>
    <row r="32" spans="1:6" ht="15.75">
      <c r="A32" s="33" t="str">
        <f t="shared" si="1"/>
        <v> </v>
      </c>
      <c r="B32" s="36"/>
      <c r="C32" s="37" t="str">
        <f>IF(ISBLANK(B32)," ",VLOOKUP(B32,'[1]Master General'!$A$4:$B$387,2))</f>
        <v> </v>
      </c>
      <c r="D32" s="37"/>
      <c r="E32" s="37"/>
      <c r="F32" s="37" t="str">
        <f>IF(ISBLANK(B32)," ",VLOOKUP(B32,'[1]Master General'!$A$4:$F$344,6))</f>
        <v> </v>
      </c>
    </row>
    <row r="33" spans="1:6" ht="15.75">
      <c r="A33" s="33" t="str">
        <f t="shared" si="1"/>
        <v> </v>
      </c>
      <c r="B33" s="36"/>
      <c r="C33" s="37" t="str">
        <f>IF(ISBLANK(B33)," ",VLOOKUP(B33,'[1]Master General'!$A$4:$B$387,2))</f>
        <v> </v>
      </c>
      <c r="D33" s="37"/>
      <c r="E33" s="37"/>
      <c r="F33" s="37" t="str">
        <f>IF(ISBLANK(B33)," ",VLOOKUP(B33,'[1]Master General'!$A$4:$F$344,6))</f>
        <v> </v>
      </c>
    </row>
    <row r="34" spans="1:6" ht="15.75">
      <c r="A34" s="33" t="str">
        <f t="shared" si="1"/>
        <v> </v>
      </c>
      <c r="B34" s="36"/>
      <c r="C34" s="37" t="str">
        <f>IF(ISBLANK(B34)," ",VLOOKUP(B34,'[1]Master General'!$A$4:$B$387,2))</f>
        <v> </v>
      </c>
      <c r="D34" s="37"/>
      <c r="E34" s="37"/>
      <c r="F34" s="37" t="str">
        <f>IF(ISBLANK(B34)," ",VLOOKUP(B34,'[1]Master General'!$A$4:$F$344,6))</f>
        <v> </v>
      </c>
    </row>
    <row r="35" spans="1:6" ht="15.75">
      <c r="A35" s="33" t="str">
        <f t="shared" si="1"/>
        <v> </v>
      </c>
      <c r="B35" s="36"/>
      <c r="C35" s="37" t="str">
        <f>IF(ISBLANK(B35)," ",VLOOKUP(B35,'[1]Master General'!$A$4:$B$387,2))</f>
        <v> </v>
      </c>
      <c r="D35" s="37"/>
      <c r="E35" s="37"/>
      <c r="F35" s="37" t="str">
        <f>IF(ISBLANK(B35)," ",VLOOKUP(B35,'[1]Master General'!$A$4:$F$344,6))</f>
        <v> </v>
      </c>
    </row>
    <row r="36" spans="1:6" ht="15.75">
      <c r="A36" s="33" t="str">
        <f t="shared" si="1"/>
        <v> </v>
      </c>
      <c r="B36" s="36"/>
      <c r="C36" s="37" t="str">
        <f>IF(ISBLANK(B36)," ",VLOOKUP(B36,'[1]Master General'!$A$4:$B$387,2))</f>
        <v> </v>
      </c>
      <c r="D36" s="37"/>
      <c r="E36" s="37"/>
      <c r="F36" s="37" t="str">
        <f>IF(ISBLANK(B36)," ",VLOOKUP(B36,'[1]Master General'!$A$4:$F$344,6))</f>
        <v> </v>
      </c>
    </row>
    <row r="37" spans="1:6" ht="15.75">
      <c r="A37" s="33" t="str">
        <f t="shared" si="1"/>
        <v> </v>
      </c>
      <c r="B37" s="36"/>
      <c r="C37" s="37" t="str">
        <f>IF(ISBLANK(B37)," ",VLOOKUP(B37,'[1]Master General'!$A$4:$B$387,2))</f>
        <v> </v>
      </c>
      <c r="D37" s="37"/>
      <c r="E37" s="37"/>
      <c r="F37" s="37" t="str">
        <f>IF(ISBLANK(B37)," ",VLOOKUP(B37,'[1]Master General'!$A$4:$F$344,6))</f>
        <v> </v>
      </c>
    </row>
    <row r="38" spans="1:6" ht="15.75">
      <c r="A38" s="33" t="str">
        <f t="shared" si="1"/>
        <v> </v>
      </c>
      <c r="B38" s="36"/>
      <c r="C38" s="37" t="str">
        <f>IF(ISBLANK(B38)," ",VLOOKUP(B38,'[1]Master General'!$A$4:$B$387,2))</f>
        <v> </v>
      </c>
      <c r="D38" s="37"/>
      <c r="E38" s="37"/>
      <c r="F38" s="37" t="str">
        <f>IF(ISBLANK(B38)," ",VLOOKUP(B38,'[1]Master General'!$A$4:$F$344,6))</f>
        <v> </v>
      </c>
    </row>
    <row r="39" spans="1:6" ht="15.75">
      <c r="A39" s="33" t="str">
        <f t="shared" si="1"/>
        <v> </v>
      </c>
      <c r="B39" s="36"/>
      <c r="C39" s="37" t="str">
        <f>IF(ISBLANK(B39)," ",VLOOKUP(B39,'[1]Master General'!$A$4:$B$387,2))</f>
        <v> </v>
      </c>
      <c r="D39" s="37"/>
      <c r="E39" s="37"/>
      <c r="F39" s="37" t="str">
        <f>IF(ISBLANK(B39)," ",VLOOKUP(B39,'[1]Master General'!$A$4:$F$344,6))</f>
        <v> </v>
      </c>
    </row>
    <row r="40" spans="1:6" ht="15.75">
      <c r="A40" s="33" t="str">
        <f t="shared" si="1"/>
        <v> </v>
      </c>
      <c r="B40" s="36"/>
      <c r="C40" s="37" t="str">
        <f>IF(ISBLANK(B40)," ",VLOOKUP(B40,'[1]Master General'!$A$4:$B$387,2))</f>
        <v> </v>
      </c>
      <c r="D40" s="37"/>
      <c r="E40" s="37"/>
      <c r="F40" s="37" t="str">
        <f>IF(ISBLANK(B40)," ",VLOOKUP(B40,'[1]Master General'!$A$4:$F$344,6))</f>
        <v> </v>
      </c>
    </row>
    <row r="41" spans="1:6" ht="15.75">
      <c r="A41" s="33" t="str">
        <f t="shared" si="1"/>
        <v> </v>
      </c>
      <c r="B41" s="36"/>
      <c r="C41" s="37" t="str">
        <f>IF(ISBLANK(B41)," ",VLOOKUP(B41,'[1]Master General'!$A$4:$B$387,2))</f>
        <v> </v>
      </c>
      <c r="D41" s="37"/>
      <c r="E41" s="37"/>
      <c r="F41" s="37" t="str">
        <f>IF(ISBLANK(B41)," ",VLOOKUP(B41,'[1]Master General'!$A$4:$F$344,6))</f>
        <v> </v>
      </c>
    </row>
    <row r="42" spans="1:6" ht="15.75">
      <c r="A42" s="33" t="str">
        <f t="shared" si="1"/>
        <v> </v>
      </c>
      <c r="B42" s="36"/>
      <c r="C42" s="37" t="str">
        <f>IF(ISBLANK(B42)," ",VLOOKUP(B42,'[1]Master General'!$A$4:$B$387,2))</f>
        <v> </v>
      </c>
      <c r="D42" s="37"/>
      <c r="E42" s="37"/>
      <c r="F42" s="37" t="str">
        <f>IF(ISBLANK(B42)," ",VLOOKUP(B42,'[1]Master General'!$A$4:$F$344,6))</f>
        <v> </v>
      </c>
    </row>
    <row r="43" spans="1:6" ht="15.75">
      <c r="A43" s="33" t="str">
        <f t="shared" si="1"/>
        <v> </v>
      </c>
      <c r="B43" s="36"/>
      <c r="C43" s="37" t="str">
        <f>IF(ISBLANK(B43)," ",VLOOKUP(B43,'[1]Master General'!$A$4:$B$387,2))</f>
        <v> </v>
      </c>
      <c r="D43" s="37"/>
      <c r="E43" s="37"/>
      <c r="F43" s="37" t="str">
        <f>IF(ISBLANK(B43)," ",VLOOKUP(B43,'[1]Master General'!$A$4:$F$344,6))</f>
        <v> </v>
      </c>
    </row>
    <row r="44" spans="1:6" ht="15.75">
      <c r="A44" s="33" t="str">
        <f t="shared" si="1"/>
        <v> </v>
      </c>
      <c r="B44" s="36"/>
      <c r="C44" s="37" t="str">
        <f>IF(ISBLANK(B44)," ",VLOOKUP(B44,'[1]Master General'!$A$4:$B$387,2))</f>
        <v> </v>
      </c>
      <c r="D44" s="37"/>
      <c r="E44" s="37"/>
      <c r="F44" s="37" t="str">
        <f>IF(ISBLANK(B44)," ",VLOOKUP(B44,'[1]Master General'!$A$4:$F$344,6))</f>
        <v> </v>
      </c>
    </row>
    <row r="45" spans="1:6" ht="15.75">
      <c r="A45" s="33" t="str">
        <f t="shared" si="1"/>
        <v> </v>
      </c>
      <c r="B45" s="36"/>
      <c r="C45" s="37" t="str">
        <f>IF(ISBLANK(B45)," ",VLOOKUP(B45,'[1]Master General'!$A$4:$B$387,2))</f>
        <v> </v>
      </c>
      <c r="D45" s="37"/>
      <c r="E45" s="37"/>
      <c r="F45" s="37" t="str">
        <f>IF(ISBLANK(B45)," ",VLOOKUP(B45,'[1]Master General'!$A$4:$F$344,6))</f>
        <v> </v>
      </c>
    </row>
    <row r="46" spans="1:6" ht="15.75">
      <c r="A46" s="33" t="str">
        <f t="shared" si="1"/>
        <v> </v>
      </c>
      <c r="B46" s="36"/>
      <c r="C46" s="37" t="str">
        <f>IF(ISBLANK(B46)," ",VLOOKUP(B46,'[1]Master General'!$A$4:$B$387,2))</f>
        <v> </v>
      </c>
      <c r="D46" s="37"/>
      <c r="E46" s="37"/>
      <c r="F46" s="37" t="str">
        <f>IF(ISBLANK(B46)," ",VLOOKUP(B46,'[1]Master General'!$A$4:$F$344,6))</f>
        <v> </v>
      </c>
    </row>
    <row r="47" spans="1:6" ht="15.75">
      <c r="A47" s="33" t="str">
        <f t="shared" si="1"/>
        <v> </v>
      </c>
      <c r="B47" s="36"/>
      <c r="C47" s="37" t="str">
        <f>IF(ISBLANK(B47)," ",VLOOKUP(B47,'[1]Master General'!$A$4:$B$387,2))</f>
        <v> </v>
      </c>
      <c r="D47" s="37"/>
      <c r="E47" s="37"/>
      <c r="F47" s="37" t="str">
        <f>IF(ISBLANK(B47)," ",VLOOKUP(B47,'[1]Master General'!$A$4:$F$344,6))</f>
        <v> </v>
      </c>
    </row>
    <row r="48" spans="1:6" ht="15.75">
      <c r="A48" s="33" t="str">
        <f t="shared" si="1"/>
        <v> </v>
      </c>
      <c r="B48" s="36"/>
      <c r="C48" s="37" t="str">
        <f>IF(ISBLANK(B48)," ",VLOOKUP(B48,'[1]Master General'!$A$4:$B$387,2))</f>
        <v> </v>
      </c>
      <c r="D48" s="37"/>
      <c r="E48" s="37"/>
      <c r="F48" s="37" t="str">
        <f>IF(ISBLANK(B48)," ",VLOOKUP(B48,'[1]Master General'!$A$4:$F$344,6))</f>
        <v> </v>
      </c>
    </row>
    <row r="49" spans="1:6" ht="15.75">
      <c r="A49" s="33" t="str">
        <f t="shared" si="1"/>
        <v> </v>
      </c>
      <c r="B49" s="36"/>
      <c r="C49" s="37" t="str">
        <f>IF(ISBLANK(B49)," ",VLOOKUP(B49,'[1]Master General'!$A$4:$B$387,2))</f>
        <v> </v>
      </c>
      <c r="D49" s="37"/>
      <c r="E49" s="37"/>
      <c r="F49" s="37" t="str">
        <f>IF(ISBLANK(B49)," ",VLOOKUP(B49,'[1]Master General'!$A$4:$F$344,6))</f>
        <v> </v>
      </c>
    </row>
    <row r="50" spans="1:6" ht="15.75">
      <c r="A50" s="33" t="str">
        <f t="shared" si="1"/>
        <v> </v>
      </c>
      <c r="B50" s="36"/>
      <c r="C50" s="37" t="str">
        <f>IF(ISBLANK(B50)," ",VLOOKUP(B50,'[1]Master General'!$A$4:$B$387,2))</f>
        <v> </v>
      </c>
      <c r="D50" s="37"/>
      <c r="E50" s="37"/>
      <c r="F50" s="37" t="str">
        <f>IF(ISBLANK(B50)," ",VLOOKUP(B50,'[1]Master General'!$A$4:$F$344,6))</f>
        <v> </v>
      </c>
    </row>
    <row r="51" spans="1:6" ht="15.75">
      <c r="A51" s="33" t="str">
        <f t="shared" si="1"/>
        <v> </v>
      </c>
      <c r="B51" s="36"/>
      <c r="C51" s="37" t="str">
        <f>IF(ISBLANK(B51)," ",VLOOKUP(B51,'[1]Master General'!$A$4:$B$387,2))</f>
        <v> </v>
      </c>
      <c r="D51" s="37"/>
      <c r="E51" s="37"/>
      <c r="F51" s="37" t="str">
        <f>IF(ISBLANK(B51)," ",VLOOKUP(B51,'[1]Master General'!$A$4:$F$344,6))</f>
        <v> </v>
      </c>
    </row>
    <row r="52" spans="1:6" ht="15.75">
      <c r="A52" s="33" t="str">
        <f t="shared" si="1"/>
        <v> </v>
      </c>
      <c r="B52" s="36"/>
      <c r="C52" s="37" t="str">
        <f>IF(ISBLANK(B52)," ",VLOOKUP(B52,'[1]Master General'!$A$4:$B$387,2))</f>
        <v> </v>
      </c>
      <c r="D52" s="37"/>
      <c r="E52" s="37"/>
      <c r="F52" s="37" t="str">
        <f>IF(ISBLANK(B52)," ",VLOOKUP(B52,'[1]Master General'!$A$4:$F$344,6))</f>
        <v> </v>
      </c>
    </row>
    <row r="53" spans="1:6" ht="15.75">
      <c r="A53" s="33" t="str">
        <f t="shared" si="1"/>
        <v> </v>
      </c>
      <c r="B53" s="36"/>
      <c r="C53" s="37" t="str">
        <f>IF(ISBLANK(B53)," ",VLOOKUP(B53,'[1]Master General'!$A$4:$B$387,2))</f>
        <v> </v>
      </c>
      <c r="D53" s="37"/>
      <c r="E53" s="37"/>
      <c r="F53" s="37" t="str">
        <f>IF(ISBLANK(B53)," ",VLOOKUP(B53,'[1]Master General'!$A$4:$F$344,6))</f>
        <v> </v>
      </c>
    </row>
    <row r="54" spans="1:6" ht="15.75">
      <c r="A54" s="33" t="str">
        <f t="shared" si="1"/>
        <v> </v>
      </c>
      <c r="B54" s="36"/>
      <c r="C54" s="37" t="str">
        <f>IF(ISBLANK(B54)," ",VLOOKUP(B54,'[1]Master General'!$A$4:$B$387,2))</f>
        <v> </v>
      </c>
      <c r="D54" s="37"/>
      <c r="E54" s="37"/>
      <c r="F54" s="37" t="str">
        <f>IF(ISBLANK(B54)," ",VLOOKUP(B54,'[1]Master General'!$A$4:$F$344,6))</f>
        <v> </v>
      </c>
    </row>
    <row r="55" spans="1:6" ht="15.75">
      <c r="A55" s="33" t="str">
        <f t="shared" si="1"/>
        <v> </v>
      </c>
      <c r="B55" s="36"/>
      <c r="C55" s="37" t="str">
        <f>IF(ISBLANK(B55)," ",VLOOKUP(B55,'[1]Master General'!$A$4:$B$387,2))</f>
        <v> </v>
      </c>
      <c r="D55" s="37"/>
      <c r="E55" s="37"/>
      <c r="F55" s="37" t="str">
        <f>IF(ISBLANK(B55)," ",VLOOKUP(B55,'[1]Master General'!$A$4:$F$344,6))</f>
        <v> </v>
      </c>
    </row>
    <row r="56" spans="1:6" ht="15.75">
      <c r="A56" s="33" t="str">
        <f t="shared" si="1"/>
        <v> </v>
      </c>
      <c r="B56" s="36"/>
      <c r="C56" s="37" t="str">
        <f>IF(ISBLANK(B56)," ",VLOOKUP(B56,'[1]Master General'!$A$4:$B$387,2))</f>
        <v> </v>
      </c>
      <c r="D56" s="37"/>
      <c r="E56" s="37"/>
      <c r="F56" s="37" t="str">
        <f>IF(ISBLANK(B56)," ",VLOOKUP(B56,'[1]Master General'!$A$4:$F$344,6))</f>
        <v> </v>
      </c>
    </row>
    <row r="57" spans="1:6" ht="15.75">
      <c r="A57" s="33" t="str">
        <f t="shared" si="1"/>
        <v> </v>
      </c>
      <c r="B57" s="36"/>
      <c r="C57" s="37" t="str">
        <f>IF(ISBLANK(B57)," ",VLOOKUP(B57,'[1]Master General'!$A$4:$B$387,2))</f>
        <v> </v>
      </c>
      <c r="D57" s="37"/>
      <c r="E57" s="37"/>
      <c r="F57" s="37" t="str">
        <f>IF(ISBLANK(B57)," ",VLOOKUP(B57,'[1]Master General'!$A$4:$F$344,6))</f>
        <v> </v>
      </c>
    </row>
    <row r="58" spans="1:6" ht="15.75">
      <c r="A58" s="33" t="str">
        <f t="shared" si="1"/>
        <v> </v>
      </c>
      <c r="B58" s="36"/>
      <c r="C58" s="37" t="str">
        <f>IF(ISBLANK(B58)," ",VLOOKUP(B58,'[1]Master General'!$A$4:$B$387,2))</f>
        <v> </v>
      </c>
      <c r="D58" s="37"/>
      <c r="E58" s="37"/>
      <c r="F58" s="37" t="str">
        <f>IF(ISBLANK(B58)," ",VLOOKUP(B58,'[1]Master General'!$A$4:$F$344,6))</f>
        <v> </v>
      </c>
    </row>
    <row r="59" spans="1:6" ht="15.75">
      <c r="A59" s="33" t="str">
        <f aca="true" t="shared" si="2" ref="A59:A90">IF(ISBLANK(B59)," ",1)</f>
        <v> </v>
      </c>
      <c r="B59" s="36"/>
      <c r="C59" s="37" t="str">
        <f>IF(ISBLANK(B59)," ",VLOOKUP(B59,'[1]Master General'!$A$4:$B$387,2))</f>
        <v> </v>
      </c>
      <c r="D59" s="37"/>
      <c r="E59" s="37"/>
      <c r="F59" s="37" t="str">
        <f>IF(ISBLANK(B59)," ",VLOOKUP(B59,'[1]Master General'!$A$4:$F$344,6))</f>
        <v> </v>
      </c>
    </row>
    <row r="60" spans="1:6" ht="15.75">
      <c r="A60" s="33" t="str">
        <f t="shared" si="2"/>
        <v> </v>
      </c>
      <c r="B60" s="36"/>
      <c r="C60" s="37" t="str">
        <f>IF(ISBLANK(B60)," ",VLOOKUP(B60,'[1]Master General'!$A$4:$B$387,2))</f>
        <v> </v>
      </c>
      <c r="D60" s="37"/>
      <c r="E60" s="37"/>
      <c r="F60" s="37" t="str">
        <f>IF(ISBLANK(B60)," ",VLOOKUP(B60,'[1]Master General'!$A$4:$F$344,6))</f>
        <v> </v>
      </c>
    </row>
    <row r="61" spans="1:6" ht="15.75">
      <c r="A61" s="33" t="str">
        <f t="shared" si="2"/>
        <v> </v>
      </c>
      <c r="B61" s="36"/>
      <c r="C61" s="37" t="str">
        <f>IF(ISBLANK(B61)," ",VLOOKUP(B61,'[1]Master General'!$A$4:$B$387,2))</f>
        <v> </v>
      </c>
      <c r="D61" s="37"/>
      <c r="E61" s="37"/>
      <c r="F61" s="37" t="str">
        <f>IF(ISBLANK(B61)," ",VLOOKUP(B61,'[1]Master General'!$A$4:$F$344,6))</f>
        <v> </v>
      </c>
    </row>
    <row r="62" spans="1:6" ht="15.75">
      <c r="A62" s="33" t="str">
        <f t="shared" si="2"/>
        <v> </v>
      </c>
      <c r="B62" s="36"/>
      <c r="C62" s="37" t="str">
        <f>IF(ISBLANK(B62)," ",VLOOKUP(B62,'[1]Master General'!$A$4:$B$387,2))</f>
        <v> </v>
      </c>
      <c r="D62" s="37"/>
      <c r="E62" s="37"/>
      <c r="F62" s="37" t="str">
        <f>IF(ISBLANK(B62)," ",VLOOKUP(B62,'[1]Master General'!$A$4:$F$344,6))</f>
        <v> </v>
      </c>
    </row>
    <row r="63" spans="1:6" ht="15.75">
      <c r="A63" s="33" t="str">
        <f t="shared" si="2"/>
        <v> </v>
      </c>
      <c r="B63" s="36"/>
      <c r="C63" s="37" t="str">
        <f>IF(ISBLANK(B63)," ",VLOOKUP(B63,'[1]Master General'!$A$4:$B$387,2))</f>
        <v> </v>
      </c>
      <c r="D63" s="37"/>
      <c r="E63" s="37"/>
      <c r="F63" s="37" t="str">
        <f>IF(ISBLANK(B63)," ",VLOOKUP(B63,'[1]Master General'!$A$4:$F$344,6))</f>
        <v> </v>
      </c>
    </row>
    <row r="64" spans="1:6" ht="15.75">
      <c r="A64" s="33" t="str">
        <f t="shared" si="2"/>
        <v> </v>
      </c>
      <c r="B64" s="36"/>
      <c r="C64" s="37" t="str">
        <f>IF(ISBLANK(B64)," ",VLOOKUP(B64,'[1]Master General'!$A$4:$B$387,2))</f>
        <v> </v>
      </c>
      <c r="D64" s="37"/>
      <c r="E64" s="37"/>
      <c r="F64" s="37" t="str">
        <f>IF(ISBLANK(B64)," ",VLOOKUP(B64,'[1]Master General'!$A$4:$F$344,6))</f>
        <v> </v>
      </c>
    </row>
    <row r="65" spans="1:6" ht="15.75">
      <c r="A65" s="33" t="str">
        <f t="shared" si="2"/>
        <v> </v>
      </c>
      <c r="B65" s="36"/>
      <c r="C65" s="37" t="str">
        <f>IF(ISBLANK(B65)," ",VLOOKUP(B65,'[1]Master General'!$A$4:$B$387,2))</f>
        <v> </v>
      </c>
      <c r="D65" s="37"/>
      <c r="E65" s="37"/>
      <c r="F65" s="37" t="str">
        <f>IF(ISBLANK(B65)," ",VLOOKUP(B65,'[1]Master General'!$A$4:$F$344,6))</f>
        <v> </v>
      </c>
    </row>
    <row r="66" spans="1:6" ht="15.75">
      <c r="A66" s="33" t="str">
        <f t="shared" si="2"/>
        <v> </v>
      </c>
      <c r="B66" s="36"/>
      <c r="C66" s="37" t="str">
        <f>IF(ISBLANK(B66)," ",VLOOKUP(B66,'[1]Master General'!$A$4:$B$387,2))</f>
        <v> </v>
      </c>
      <c r="D66" s="37"/>
      <c r="E66" s="37"/>
      <c r="F66" s="37" t="str">
        <f>IF(ISBLANK(B66)," ",VLOOKUP(B66,'[1]Master General'!$A$4:$F$344,6))</f>
        <v> </v>
      </c>
    </row>
    <row r="67" spans="1:6" ht="15.75">
      <c r="A67" s="33" t="str">
        <f t="shared" si="2"/>
        <v> </v>
      </c>
      <c r="B67" s="36"/>
      <c r="C67" s="37" t="str">
        <f>IF(ISBLANK(B67)," ",VLOOKUP(B67,'[1]Master General'!$A$4:$B$387,2))</f>
        <v> </v>
      </c>
      <c r="D67" s="37"/>
      <c r="E67" s="37"/>
      <c r="F67" s="37" t="str">
        <f>IF(ISBLANK(B67)," ",VLOOKUP(B67,'[1]Master General'!$A$4:$F$344,6))</f>
        <v> </v>
      </c>
    </row>
    <row r="68" spans="1:6" ht="15.75">
      <c r="A68" s="33" t="str">
        <f t="shared" si="2"/>
        <v> </v>
      </c>
      <c r="B68" s="36"/>
      <c r="C68" s="37" t="str">
        <f>IF(ISBLANK(B68)," ",VLOOKUP(B68,'[1]Master General'!$A$4:$B$387,2))</f>
        <v> </v>
      </c>
      <c r="D68" s="37"/>
      <c r="E68" s="37"/>
      <c r="F68" s="37" t="str">
        <f>IF(ISBLANK(B68)," ",VLOOKUP(B68,'[1]Master General'!$A$4:$F$344,6))</f>
        <v> </v>
      </c>
    </row>
    <row r="69" spans="1:6" ht="15.75">
      <c r="A69" s="33" t="str">
        <f t="shared" si="2"/>
        <v> </v>
      </c>
      <c r="B69" s="36"/>
      <c r="C69" s="37" t="str">
        <f>IF(ISBLANK(B69)," ",VLOOKUP(B69,'[1]Master General'!$A$4:$B$387,2))</f>
        <v> </v>
      </c>
      <c r="D69" s="37"/>
      <c r="E69" s="37"/>
      <c r="F69" s="37" t="str">
        <f>IF(ISBLANK(B69)," ",VLOOKUP(B69,'[1]Master General'!$A$4:$F$344,6))</f>
        <v> </v>
      </c>
    </row>
    <row r="70" spans="1:6" ht="15.75">
      <c r="A70" s="33" t="str">
        <f t="shared" si="2"/>
        <v> </v>
      </c>
      <c r="B70" s="36"/>
      <c r="C70" s="37" t="str">
        <f>IF(ISBLANK(B70)," ",VLOOKUP(B70,'[1]Master General'!$A$4:$B$387,2))</f>
        <v> </v>
      </c>
      <c r="D70" s="37"/>
      <c r="E70" s="37"/>
      <c r="F70" s="37" t="str">
        <f>IF(ISBLANK(B70)," ",VLOOKUP(B70,'[1]Master General'!$A$4:$F$344,6))</f>
        <v> </v>
      </c>
    </row>
    <row r="71" spans="1:6" ht="15.75">
      <c r="A71" s="33" t="str">
        <f t="shared" si="2"/>
        <v> </v>
      </c>
      <c r="B71" s="36"/>
      <c r="C71" s="37" t="str">
        <f>IF(ISBLANK(B71)," ",VLOOKUP(B71,'[1]Master General'!$A$4:$B$387,2))</f>
        <v> </v>
      </c>
      <c r="D71" s="37"/>
      <c r="E71" s="37"/>
      <c r="F71" s="37" t="str">
        <f>IF(ISBLANK(B71)," ",VLOOKUP(B71,'[1]Master General'!$A$4:$F$344,6))</f>
        <v> </v>
      </c>
    </row>
    <row r="72" spans="1:6" ht="15.75">
      <c r="A72" s="33" t="str">
        <f t="shared" si="2"/>
        <v> </v>
      </c>
      <c r="B72" s="36"/>
      <c r="C72" s="37" t="str">
        <f>IF(ISBLANK(B72)," ",VLOOKUP(B72,'[1]Master General'!$A$4:$B$387,2))</f>
        <v> </v>
      </c>
      <c r="D72" s="37"/>
      <c r="E72" s="37"/>
      <c r="F72" s="37" t="str">
        <f>IF(ISBLANK(B72)," ",VLOOKUP(B72,'[1]Master General'!$A$4:$F$344,6))</f>
        <v> </v>
      </c>
    </row>
    <row r="73" spans="1:6" ht="15.75">
      <c r="A73" s="33" t="str">
        <f t="shared" si="2"/>
        <v> </v>
      </c>
      <c r="B73" s="36"/>
      <c r="C73" s="37" t="str">
        <f>IF(ISBLANK(B73)," ",VLOOKUP(B73,'[1]Master General'!$A$4:$B$387,2))</f>
        <v> </v>
      </c>
      <c r="D73" s="37"/>
      <c r="E73" s="37"/>
      <c r="F73" s="37" t="str">
        <f>IF(ISBLANK(B73)," ",VLOOKUP(B73,'[1]Master General'!$A$4:$F$344,6))</f>
        <v> </v>
      </c>
    </row>
    <row r="74" spans="1:6" ht="15.75">
      <c r="A74" s="33" t="str">
        <f t="shared" si="2"/>
        <v> </v>
      </c>
      <c r="B74" s="36"/>
      <c r="C74" s="37" t="str">
        <f>IF(ISBLANK(B74)," ",VLOOKUP(B74,'[1]Master General'!$A$4:$B$387,2))</f>
        <v> </v>
      </c>
      <c r="D74" s="37"/>
      <c r="E74" s="37"/>
      <c r="F74" s="37" t="str">
        <f>IF(ISBLANK(B74)," ",VLOOKUP(B74,'[1]Master General'!$A$4:$F$344,6))</f>
        <v> </v>
      </c>
    </row>
    <row r="75" spans="1:6" ht="15.75">
      <c r="A75" s="33" t="str">
        <f t="shared" si="2"/>
        <v> </v>
      </c>
      <c r="B75" s="36"/>
      <c r="C75" s="37" t="str">
        <f>IF(ISBLANK(B75)," ",VLOOKUP(B75,'[1]Master General'!$A$4:$B$387,2))</f>
        <v> </v>
      </c>
      <c r="D75" s="37"/>
      <c r="E75" s="37"/>
      <c r="F75" s="37" t="str">
        <f>IF(ISBLANK(B75)," ",VLOOKUP(B75,'[1]Master General'!$A$4:$F$344,6))</f>
        <v> </v>
      </c>
    </row>
    <row r="76" spans="1:6" ht="15.75">
      <c r="A76" s="33" t="str">
        <f t="shared" si="2"/>
        <v> </v>
      </c>
      <c r="B76" s="36"/>
      <c r="C76" s="37" t="str">
        <f>IF(ISBLANK(B76)," ",VLOOKUP(B76,'[1]Master General'!$A$4:$B$387,2))</f>
        <v> </v>
      </c>
      <c r="D76" s="37"/>
      <c r="E76" s="37"/>
      <c r="F76" s="37" t="str">
        <f>IF(ISBLANK(B76)," ",VLOOKUP(B76,'[1]Master General'!$A$4:$F$344,6))</f>
        <v> </v>
      </c>
    </row>
    <row r="77" spans="1:6" ht="15.75">
      <c r="A77" s="33" t="str">
        <f t="shared" si="2"/>
        <v> </v>
      </c>
      <c r="B77" s="36"/>
      <c r="C77" s="37" t="str">
        <f>IF(ISBLANK(B77)," ",VLOOKUP(B77,'[1]Master General'!$A$4:$B$387,2))</f>
        <v> </v>
      </c>
      <c r="D77" s="37"/>
      <c r="E77" s="37"/>
      <c r="F77" s="37" t="str">
        <f>IF(ISBLANK(B77)," ",VLOOKUP(B77,'[1]Master General'!$A$4:$F$344,6))</f>
        <v> </v>
      </c>
    </row>
    <row r="78" spans="1:6" ht="15.75">
      <c r="A78" s="33" t="str">
        <f t="shared" si="2"/>
        <v> </v>
      </c>
      <c r="B78" s="36"/>
      <c r="C78" s="37" t="str">
        <f>IF(ISBLANK(B78)," ",VLOOKUP(B78,'[1]Master General'!$A$4:$B$387,2))</f>
        <v> </v>
      </c>
      <c r="D78" s="37"/>
      <c r="E78" s="37"/>
      <c r="F78" s="37" t="str">
        <f>IF(ISBLANK(B78)," ",VLOOKUP(B78,'[1]Master General'!$A$4:$F$344,6))</f>
        <v> </v>
      </c>
    </row>
    <row r="79" spans="1:6" ht="15.75">
      <c r="A79" s="33" t="str">
        <f t="shared" si="2"/>
        <v> </v>
      </c>
      <c r="B79" s="36"/>
      <c r="C79" s="37" t="str">
        <f>IF(ISBLANK(B79)," ",VLOOKUP(B79,'[1]Master General'!$A$4:$B$387,2))</f>
        <v> </v>
      </c>
      <c r="D79" s="37"/>
      <c r="E79" s="37"/>
      <c r="F79" s="37" t="str">
        <f>IF(ISBLANK(B79)," ",VLOOKUP(B79,'[1]Master General'!$A$4:$F$344,6))</f>
        <v> </v>
      </c>
    </row>
    <row r="80" spans="1:6" ht="15.75">
      <c r="A80" s="33" t="str">
        <f t="shared" si="2"/>
        <v> </v>
      </c>
      <c r="B80" s="36"/>
      <c r="C80" s="37" t="str">
        <f>IF(ISBLANK(B80)," ",VLOOKUP(B80,'[1]Master General'!$A$4:$B$387,2))</f>
        <v> </v>
      </c>
      <c r="D80" s="37"/>
      <c r="E80" s="37"/>
      <c r="F80" s="37" t="str">
        <f>IF(ISBLANK(B80)," ",VLOOKUP(B80,'[1]Master General'!$A$4:$F$344,6))</f>
        <v> </v>
      </c>
    </row>
    <row r="81" spans="1:6" ht="15.75">
      <c r="A81" s="33" t="str">
        <f t="shared" si="2"/>
        <v> </v>
      </c>
      <c r="B81" s="36"/>
      <c r="C81" s="37" t="str">
        <f>IF(ISBLANK(B81)," ",VLOOKUP(B81,'[1]Master General'!$A$4:$B$387,2))</f>
        <v> </v>
      </c>
      <c r="D81" s="37"/>
      <c r="E81" s="37"/>
      <c r="F81" s="37" t="str">
        <f>IF(ISBLANK(B81)," ",VLOOKUP(B81,'[1]Master General'!$A$4:$F$344,6))</f>
        <v> </v>
      </c>
    </row>
    <row r="82" spans="1:6" ht="15.75">
      <c r="A82" s="33" t="str">
        <f t="shared" si="2"/>
        <v> </v>
      </c>
      <c r="B82" s="36"/>
      <c r="C82" s="37" t="str">
        <f>IF(ISBLANK(B82)," ",VLOOKUP(B82,'[1]Master General'!$A$4:$B$387,2))</f>
        <v> </v>
      </c>
      <c r="D82" s="37"/>
      <c r="E82" s="37"/>
      <c r="F82" s="37" t="str">
        <f>IF(ISBLANK(B82)," ",VLOOKUP(B82,'[1]Master General'!$A$4:$F$344,6))</f>
        <v> </v>
      </c>
    </row>
    <row r="83" spans="1:6" ht="15.75">
      <c r="A83" s="33" t="str">
        <f t="shared" si="2"/>
        <v> </v>
      </c>
      <c r="B83" s="36"/>
      <c r="C83" s="37" t="str">
        <f>IF(ISBLANK(B83)," ",VLOOKUP(B83,'[1]Master General'!$A$4:$B$387,2))</f>
        <v> </v>
      </c>
      <c r="D83" s="37"/>
      <c r="E83" s="37"/>
      <c r="F83" s="37" t="str">
        <f>IF(ISBLANK(B83)," ",VLOOKUP(B83,'[1]Master General'!$A$4:$F$344,6))</f>
        <v> </v>
      </c>
    </row>
    <row r="84" spans="1:6" ht="15.75">
      <c r="A84" s="33" t="str">
        <f t="shared" si="2"/>
        <v> </v>
      </c>
      <c r="B84" s="36"/>
      <c r="C84" s="37" t="str">
        <f>IF(ISBLANK(B84)," ",VLOOKUP(B84,'[1]Master General'!$A$4:$B$387,2))</f>
        <v> </v>
      </c>
      <c r="D84" s="37"/>
      <c r="E84" s="37"/>
      <c r="F84" s="37" t="str">
        <f>IF(ISBLANK(B84)," ",VLOOKUP(B84,'[1]Master General'!$A$4:$F$344,6))</f>
        <v> </v>
      </c>
    </row>
    <row r="85" spans="1:6" ht="15.75">
      <c r="A85" s="33" t="str">
        <f t="shared" si="2"/>
        <v> </v>
      </c>
      <c r="B85" s="36"/>
      <c r="C85" s="37" t="str">
        <f>IF(ISBLANK(B85)," ",VLOOKUP(B85,'[1]Master General'!$A$4:$B$387,2))</f>
        <v> </v>
      </c>
      <c r="D85" s="37"/>
      <c r="E85" s="37"/>
      <c r="F85" s="37" t="str">
        <f>IF(ISBLANK(B85)," ",VLOOKUP(B85,'[1]Master General'!$A$4:$F$344,6))</f>
        <v> </v>
      </c>
    </row>
    <row r="86" spans="1:6" ht="15.75">
      <c r="A86" s="33" t="str">
        <f t="shared" si="2"/>
        <v> </v>
      </c>
      <c r="B86" s="36"/>
      <c r="C86" s="37" t="str">
        <f>IF(ISBLANK(B86)," ",VLOOKUP(B86,'[1]Master General'!$A$4:$B$387,2))</f>
        <v> </v>
      </c>
      <c r="D86" s="37"/>
      <c r="E86" s="37"/>
      <c r="F86" s="37" t="str">
        <f>IF(ISBLANK(B86)," ",VLOOKUP(B86,'[1]Master General'!$A$4:$F$344,6))</f>
        <v> </v>
      </c>
    </row>
    <row r="87" spans="1:6" ht="15.75">
      <c r="A87" s="33" t="str">
        <f t="shared" si="2"/>
        <v> </v>
      </c>
      <c r="B87" s="36"/>
      <c r="C87" s="37" t="str">
        <f>IF(ISBLANK(B87)," ",VLOOKUP(B87,'[1]Master General'!$A$4:$B$387,2))</f>
        <v> </v>
      </c>
      <c r="D87" s="37"/>
      <c r="E87" s="37"/>
      <c r="F87" s="37" t="str">
        <f>IF(ISBLANK(B87)," ",VLOOKUP(B87,'[1]Master General'!$A$4:$F$344,6))</f>
        <v> </v>
      </c>
    </row>
    <row r="88" spans="1:6" ht="15.75">
      <c r="A88" s="33" t="str">
        <f t="shared" si="2"/>
        <v> </v>
      </c>
      <c r="B88" s="36"/>
      <c r="C88" s="37" t="str">
        <f>IF(ISBLANK(B88)," ",VLOOKUP(B88,'[1]Master General'!$A$4:$B$387,2))</f>
        <v> </v>
      </c>
      <c r="D88" s="37"/>
      <c r="E88" s="37"/>
      <c r="F88" s="37" t="str">
        <f>IF(ISBLANK(B88)," ",VLOOKUP(B88,'[1]Master General'!$A$4:$F$344,6))</f>
        <v> </v>
      </c>
    </row>
    <row r="89" spans="1:6" ht="15.75">
      <c r="A89" s="33" t="str">
        <f t="shared" si="2"/>
        <v> </v>
      </c>
      <c r="B89" s="36"/>
      <c r="C89" s="37" t="str">
        <f>IF(ISBLANK(B89)," ",VLOOKUP(B89,'[1]Master General'!$A$4:$B$387,2))</f>
        <v> </v>
      </c>
      <c r="D89" s="37"/>
      <c r="E89" s="37"/>
      <c r="F89" s="37" t="str">
        <f>IF(ISBLANK(B89)," ",VLOOKUP(B89,'[1]Master General'!$A$4:$F$344,6))</f>
        <v> </v>
      </c>
    </row>
    <row r="90" spans="1:6" ht="15.75">
      <c r="A90" s="33" t="str">
        <f t="shared" si="2"/>
        <v> </v>
      </c>
      <c r="B90" s="36"/>
      <c r="C90" s="37" t="str">
        <f>IF(ISBLANK(B90)," ",VLOOKUP(B90,'[1]Master General'!$A$4:$B$387,2))</f>
        <v> </v>
      </c>
      <c r="D90" s="37"/>
      <c r="E90" s="37"/>
      <c r="F90" s="37" t="str">
        <f>IF(ISBLANK(B90)," ",VLOOKUP(B90,'[1]Master General'!$A$4:$F$344,6))</f>
        <v> </v>
      </c>
    </row>
  </sheetData>
  <sheetProtection/>
  <mergeCells count="2">
    <mergeCell ref="A1:F1"/>
    <mergeCell ref="G7:L7"/>
  </mergeCells>
  <printOptions horizontalCentered="1"/>
  <pageMargins left="0.75" right="0.75" top="0.3937007874015748" bottom="1" header="0" footer="0"/>
  <pageSetup horizontalDpi="200" verticalDpi="2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P115"/>
  <sheetViews>
    <sheetView zoomScale="95" zoomScaleNormal="95" zoomScalePageLayoutView="0" workbookViewId="0" topLeftCell="A1">
      <selection activeCell="A7" sqref="A7"/>
    </sheetView>
  </sheetViews>
  <sheetFormatPr defaultColWidth="11.421875" defaultRowHeight="12.75"/>
  <cols>
    <col min="1" max="2" width="7.7109375" style="0" customWidth="1"/>
    <col min="3" max="5" width="11.7109375" style="0" customWidth="1"/>
    <col min="6" max="6" width="40.7109375" style="0" customWidth="1"/>
    <col min="7" max="7" width="9.28125" style="0" hidden="1" customWidth="1"/>
    <col min="8" max="12" width="5.421875" style="0" customWidth="1"/>
    <col min="13" max="13" width="8.7109375" style="0" customWidth="1"/>
  </cols>
  <sheetData>
    <row r="1" spans="1:13" ht="15.75">
      <c r="A1" s="49" t="s">
        <v>16</v>
      </c>
      <c r="B1" s="50"/>
      <c r="C1" s="50"/>
      <c r="D1" s="50"/>
      <c r="E1" s="50"/>
      <c r="F1" s="50"/>
      <c r="G1" s="41"/>
      <c r="H1" s="19"/>
      <c r="I1" s="19"/>
      <c r="J1" s="19"/>
      <c r="K1" s="19"/>
      <c r="L1" s="19"/>
      <c r="M1" s="20"/>
    </row>
    <row r="2" spans="1:13" ht="12.7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2.75">
      <c r="A3" s="9" t="s">
        <v>0</v>
      </c>
      <c r="B3" s="6"/>
      <c r="C3" s="10" t="s">
        <v>31</v>
      </c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2.75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8">
      <c r="A5" s="9" t="s">
        <v>2</v>
      </c>
      <c r="B5" s="6"/>
      <c r="C5" s="15" t="s">
        <v>27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4" ht="13.5" thickBot="1">
      <c r="A7" s="12" t="s">
        <v>3</v>
      </c>
      <c r="B7" s="1" t="s">
        <v>4</v>
      </c>
      <c r="C7" s="1" t="s">
        <v>5</v>
      </c>
      <c r="D7" s="2"/>
      <c r="E7" s="2"/>
      <c r="F7" s="1" t="s">
        <v>6</v>
      </c>
      <c r="G7" s="1" t="s">
        <v>21</v>
      </c>
      <c r="H7" s="51" t="s">
        <v>7</v>
      </c>
      <c r="I7" s="51"/>
      <c r="J7" s="51"/>
      <c r="K7" s="51"/>
      <c r="L7" s="51"/>
      <c r="M7" s="52"/>
      <c r="N7" s="38" t="s">
        <v>7</v>
      </c>
    </row>
    <row r="8" spans="1:13" ht="13.5" thickTop="1">
      <c r="A8" s="13"/>
      <c r="B8" s="14"/>
      <c r="C8" s="14"/>
      <c r="D8" s="14"/>
      <c r="E8" s="14"/>
      <c r="F8" s="14"/>
      <c r="G8" s="14"/>
      <c r="H8" s="21" t="s">
        <v>8</v>
      </c>
      <c r="I8" s="21" t="s">
        <v>9</v>
      </c>
      <c r="J8" s="21" t="s">
        <v>13</v>
      </c>
      <c r="K8" s="21" t="s">
        <v>14</v>
      </c>
      <c r="L8" s="21" t="s">
        <v>15</v>
      </c>
      <c r="M8" s="22" t="s">
        <v>10</v>
      </c>
    </row>
    <row r="9" spans="1:16" ht="15.75">
      <c r="A9" s="4">
        <v>1</v>
      </c>
      <c r="B9" s="26">
        <v>281</v>
      </c>
      <c r="C9" s="27" t="str">
        <f>IF(ISBLANK(B9)," ",VLOOKUP(B9,'[1]Master General'!$A$4:$B$387,2))</f>
        <v>Tomas Jerónimo Alvarez García</v>
      </c>
      <c r="D9" s="3"/>
      <c r="E9" s="3"/>
      <c r="F9" s="28" t="str">
        <f>IF(ISBLANK(B9)," ",VLOOKUP(B9,'[1]Master General'!$A$4:$F$344,6))</f>
        <v>Foto Video Trébol</v>
      </c>
      <c r="G9" s="42" t="s">
        <v>22</v>
      </c>
      <c r="H9" s="16">
        <v>60</v>
      </c>
      <c r="I9" s="16">
        <v>60</v>
      </c>
      <c r="J9" s="16">
        <v>54</v>
      </c>
      <c r="K9" s="16">
        <v>28</v>
      </c>
      <c r="L9" s="16">
        <v>60</v>
      </c>
      <c r="M9" s="39">
        <f aca="true" t="shared" si="0" ref="M9:M42">H9+I9+J9+K9+L9</f>
        <v>262</v>
      </c>
      <c r="N9" s="38">
        <v>60</v>
      </c>
      <c r="O9" s="29"/>
      <c r="P9" s="29"/>
    </row>
    <row r="10" spans="1:16" ht="15.75">
      <c r="A10" s="4">
        <v>2</v>
      </c>
      <c r="B10" s="26">
        <v>290</v>
      </c>
      <c r="C10" s="27" t="str">
        <f>IF(ISBLANK(B10)," ",VLOOKUP(B10,'[1]Master General'!$A$4:$B$387,2))</f>
        <v>Juan Pedro Sánchez Fernández</v>
      </c>
      <c r="D10" s="3"/>
      <c r="E10" s="3"/>
      <c r="F10" s="28" t="str">
        <f>IF(ISBLANK(B10)," ",VLOOKUP(B10,'[1]Master General'!$A$4:$F$344,6))</f>
        <v>Ciclo 2000</v>
      </c>
      <c r="G10" s="42" t="s">
        <v>23</v>
      </c>
      <c r="H10" s="16">
        <v>45</v>
      </c>
      <c r="I10" s="16">
        <v>49</v>
      </c>
      <c r="J10" s="16">
        <v>41</v>
      </c>
      <c r="K10" s="16">
        <v>49</v>
      </c>
      <c r="L10" s="16">
        <v>45</v>
      </c>
      <c r="M10" s="39">
        <f t="shared" si="0"/>
        <v>229</v>
      </c>
      <c r="N10" s="38">
        <v>54</v>
      </c>
      <c r="O10" s="29"/>
      <c r="P10" s="29"/>
    </row>
    <row r="11" spans="1:16" ht="15.75">
      <c r="A11" s="4">
        <v>3</v>
      </c>
      <c r="B11" s="26">
        <v>287</v>
      </c>
      <c r="C11" s="27" t="str">
        <f>IF(ISBLANK(B11)," ",VLOOKUP(B11,'[1]Master General'!$A$4:$B$387,2))</f>
        <v>José Ramón Hernández Sánchez</v>
      </c>
      <c r="D11" s="3"/>
      <c r="E11" s="3"/>
      <c r="F11" s="28" t="str">
        <f>IF(ISBLANK(B11)," ",VLOOKUP(B11,'[1]Master General'!$A$4:$F$344,6))</f>
        <v>Ciclo 2000</v>
      </c>
      <c r="G11" s="42" t="s">
        <v>23</v>
      </c>
      <c r="H11" s="16">
        <v>33</v>
      </c>
      <c r="I11" s="16">
        <v>45</v>
      </c>
      <c r="J11" s="16">
        <v>37</v>
      </c>
      <c r="K11" s="16">
        <v>54</v>
      </c>
      <c r="L11" s="16">
        <v>41</v>
      </c>
      <c r="M11" s="39">
        <f t="shared" si="0"/>
        <v>210</v>
      </c>
      <c r="N11" s="38">
        <v>49</v>
      </c>
      <c r="O11" s="29"/>
      <c r="P11" s="29"/>
    </row>
    <row r="12" spans="1:16" ht="15.75">
      <c r="A12" s="4">
        <v>4</v>
      </c>
      <c r="B12" s="26">
        <v>303</v>
      </c>
      <c r="C12" s="27" t="str">
        <f>IF(ISBLANK(B12)," ",VLOOKUP(B12,'[1]Master General'!$A$4:$B$387,2))</f>
        <v>José Luis Huertas Pérez</v>
      </c>
      <c r="D12" s="3"/>
      <c r="E12" s="3"/>
      <c r="F12" s="28" t="str">
        <f>IF(ISBLANK(B12)," ",VLOOKUP(B12,'[1]Master General'!$A$4:$F$344,6))</f>
        <v>Uruguay Tenerife-Escayolas José Rodríguez</v>
      </c>
      <c r="G12" s="42" t="s">
        <v>25</v>
      </c>
      <c r="H12" s="16">
        <v>49</v>
      </c>
      <c r="I12" s="16">
        <v>41</v>
      </c>
      <c r="J12" s="16">
        <v>45</v>
      </c>
      <c r="K12" s="16">
        <v>33</v>
      </c>
      <c r="L12" s="16"/>
      <c r="M12" s="39">
        <f t="shared" si="0"/>
        <v>168</v>
      </c>
      <c r="N12" s="38">
        <v>45</v>
      </c>
      <c r="O12" s="29"/>
      <c r="P12" s="29"/>
    </row>
    <row r="13" spans="1:16" ht="15.75">
      <c r="A13" s="4">
        <v>4</v>
      </c>
      <c r="B13" s="26">
        <v>282</v>
      </c>
      <c r="C13" s="27" t="str">
        <f>IF(ISBLANK(B13)," ",VLOOKUP(B13,'[1]Master General'!$A$4:$B$387,2))</f>
        <v>José Francisco Alvarez García</v>
      </c>
      <c r="D13" s="3"/>
      <c r="E13" s="3"/>
      <c r="F13" s="28" t="str">
        <f>IF(ISBLANK(B13)," ",VLOOKUP(B13,'[1]Master General'!$A$4:$F$344,6))</f>
        <v>Foto Video Trébol</v>
      </c>
      <c r="G13" s="42" t="s">
        <v>23</v>
      </c>
      <c r="H13" s="16">
        <v>54</v>
      </c>
      <c r="I13" s="16">
        <v>54</v>
      </c>
      <c r="J13" s="16">
        <v>60</v>
      </c>
      <c r="K13" s="16">
        <v>0</v>
      </c>
      <c r="L13" s="16"/>
      <c r="M13" s="39">
        <f t="shared" si="0"/>
        <v>168</v>
      </c>
      <c r="N13" s="38">
        <v>41</v>
      </c>
      <c r="O13" s="29"/>
      <c r="P13" s="29"/>
    </row>
    <row r="14" spans="1:16" ht="15.75">
      <c r="A14" s="4">
        <v>6</v>
      </c>
      <c r="B14" s="26">
        <v>325</v>
      </c>
      <c r="C14" s="27" t="str">
        <f>IF(ISBLANK(B14)," ",VLOOKUP(B14,'[1]Master General'!$A$4:$B$387,2))</f>
        <v>Pedro Francisco González Pérez</v>
      </c>
      <c r="D14" s="3"/>
      <c r="E14" s="3"/>
      <c r="F14" s="28" t="str">
        <f>IF(ISBLANK(B14)," ",VLOOKUP(B14,'[1]Master General'!$A$4:$F$344,6))</f>
        <v>Getafe</v>
      </c>
      <c r="G14" s="42" t="s">
        <v>41</v>
      </c>
      <c r="H14" s="16">
        <v>0</v>
      </c>
      <c r="I14" s="16">
        <v>0</v>
      </c>
      <c r="J14" s="16">
        <v>49</v>
      </c>
      <c r="K14" s="16">
        <v>60</v>
      </c>
      <c r="L14" s="16">
        <v>49</v>
      </c>
      <c r="M14" s="39">
        <f t="shared" si="0"/>
        <v>158</v>
      </c>
      <c r="N14" s="38">
        <v>37</v>
      </c>
      <c r="O14" s="29"/>
      <c r="P14" s="29"/>
    </row>
    <row r="15" spans="1:16" ht="15.75">
      <c r="A15" s="4">
        <v>7</v>
      </c>
      <c r="B15" s="26">
        <v>285</v>
      </c>
      <c r="C15" s="27" t="str">
        <f>IF(ISBLANK(B15)," ",VLOOKUP(B15,'[1]Master General'!$A$4:$B$387,2))</f>
        <v>Francisco Javier Luís González</v>
      </c>
      <c r="D15" s="3"/>
      <c r="E15" s="3"/>
      <c r="F15" s="28" t="str">
        <f>IF(ISBLANK(B15)," ",VLOOKUP(B15,'[1]Master General'!$A$4:$F$344,6))</f>
        <v>Foto Video Trébol</v>
      </c>
      <c r="G15" s="42" t="s">
        <v>23</v>
      </c>
      <c r="H15" s="16">
        <v>37</v>
      </c>
      <c r="I15" s="16">
        <v>26</v>
      </c>
      <c r="J15" s="16">
        <v>28</v>
      </c>
      <c r="K15" s="16">
        <v>26</v>
      </c>
      <c r="L15" s="16">
        <v>33</v>
      </c>
      <c r="M15" s="39">
        <f t="shared" si="0"/>
        <v>150</v>
      </c>
      <c r="N15" s="38">
        <v>33</v>
      </c>
      <c r="O15" s="29"/>
      <c r="P15" s="29"/>
    </row>
    <row r="16" spans="1:16" ht="15.75">
      <c r="A16" s="4">
        <v>8</v>
      </c>
      <c r="B16" s="26">
        <v>294</v>
      </c>
      <c r="C16" s="27" t="str">
        <f>IF(ISBLANK(B16)," ",VLOOKUP(B16,'[1]Master General'!$A$4:$B$387,2))</f>
        <v>Humberto Martín Regalado</v>
      </c>
      <c r="D16" s="3"/>
      <c r="E16" s="3"/>
      <c r="F16" s="28" t="str">
        <f>IF(ISBLANK(B16)," ",VLOOKUP(B16,'[1]Master General'!$A$4:$F$344,6))</f>
        <v>Loro Parque-Los Silos Natural</v>
      </c>
      <c r="G16" s="42" t="s">
        <v>23</v>
      </c>
      <c r="H16" s="16">
        <v>10</v>
      </c>
      <c r="I16" s="16">
        <v>33</v>
      </c>
      <c r="J16" s="16">
        <v>33</v>
      </c>
      <c r="K16" s="16">
        <v>45</v>
      </c>
      <c r="L16" s="16"/>
      <c r="M16" s="39">
        <f t="shared" si="0"/>
        <v>121</v>
      </c>
      <c r="N16" s="38">
        <v>30</v>
      </c>
      <c r="O16" s="29"/>
      <c r="P16" s="29"/>
    </row>
    <row r="17" spans="1:16" ht="15.75">
      <c r="A17" s="4">
        <v>9</v>
      </c>
      <c r="B17" s="26">
        <v>293</v>
      </c>
      <c r="C17" s="27" t="str">
        <f>IF(ISBLANK(B17)," ",VLOOKUP(B17,'[1]Master General'!$A$4:$B$387,2))</f>
        <v>José Manuel Hernández Mora</v>
      </c>
      <c r="D17" s="3"/>
      <c r="E17" s="3"/>
      <c r="F17" s="28" t="str">
        <f>IF(ISBLANK(B17)," ",VLOOKUP(B17,'[1]Master General'!$A$4:$F$344,6))</f>
        <v>Loro Parque-Los Silos Natural</v>
      </c>
      <c r="G17" s="42" t="s">
        <v>23</v>
      </c>
      <c r="H17" s="16">
        <v>41</v>
      </c>
      <c r="I17" s="16">
        <v>14</v>
      </c>
      <c r="J17" s="16">
        <v>30</v>
      </c>
      <c r="K17" s="16">
        <v>20</v>
      </c>
      <c r="L17" s="16"/>
      <c r="M17" s="39">
        <f t="shared" si="0"/>
        <v>105</v>
      </c>
      <c r="N17" s="38">
        <v>28</v>
      </c>
      <c r="O17" s="29"/>
      <c r="P17" s="29"/>
    </row>
    <row r="18" spans="1:16" ht="15.75">
      <c r="A18" s="4">
        <v>10</v>
      </c>
      <c r="B18" s="26">
        <v>291</v>
      </c>
      <c r="C18" s="27" t="str">
        <f>IF(ISBLANK(B18)," ",VLOOKUP(B18,'[1]Master General'!$A$4:$B$387,2))</f>
        <v>Francisco Luis Cañamero Delgado</v>
      </c>
      <c r="D18" s="3"/>
      <c r="E18" s="3"/>
      <c r="F18" s="28" t="str">
        <f>IF(ISBLANK(B18)," ",VLOOKUP(B18,'[1]Master General'!$A$4:$F$344,6))</f>
        <v>Oimpers-Niko Motobike</v>
      </c>
      <c r="G18" s="42" t="s">
        <v>23</v>
      </c>
      <c r="H18" s="16">
        <v>28</v>
      </c>
      <c r="I18" s="16">
        <v>30</v>
      </c>
      <c r="J18" s="16">
        <v>0</v>
      </c>
      <c r="K18" s="16">
        <v>37</v>
      </c>
      <c r="L18" s="16"/>
      <c r="M18" s="39">
        <f t="shared" si="0"/>
        <v>95</v>
      </c>
      <c r="N18" s="38">
        <v>26</v>
      </c>
      <c r="O18" s="29"/>
      <c r="P18" s="29"/>
    </row>
    <row r="19" spans="1:16" ht="15.75">
      <c r="A19" s="4">
        <v>11</v>
      </c>
      <c r="B19" s="26">
        <v>306</v>
      </c>
      <c r="C19" s="27" t="str">
        <f>IF(ISBLANK(B19)," ",VLOOKUP(B19,'[1]Master General'!$A$4:$B$387,2))</f>
        <v>José Ramón Rodríguez Delgado</v>
      </c>
      <c r="D19" s="3"/>
      <c r="E19" s="3"/>
      <c r="F19" s="28" t="str">
        <f>IF(ISBLANK(B19)," ",VLOOKUP(B19,'[1]Master General'!$A$4:$F$344,6))</f>
        <v>Uruguay Tenerife-Escayolas José Rodríguez</v>
      </c>
      <c r="G19" s="42" t="s">
        <v>23</v>
      </c>
      <c r="H19" s="16">
        <v>30</v>
      </c>
      <c r="I19" s="16">
        <v>0</v>
      </c>
      <c r="J19" s="16">
        <v>0</v>
      </c>
      <c r="K19" s="16">
        <v>24</v>
      </c>
      <c r="L19" s="16">
        <v>37</v>
      </c>
      <c r="M19" s="39">
        <f t="shared" si="0"/>
        <v>91</v>
      </c>
      <c r="N19" s="38">
        <v>24</v>
      </c>
      <c r="O19" s="29"/>
      <c r="P19" s="29"/>
    </row>
    <row r="20" spans="1:16" ht="15.75">
      <c r="A20" s="4">
        <v>12</v>
      </c>
      <c r="B20" s="26">
        <v>318</v>
      </c>
      <c r="C20" s="27" t="str">
        <f>IF(ISBLANK(B20)," ",VLOOKUP(B20,'[1]Master General'!$A$4:$B$387,2))</f>
        <v>Vicente Cabrera Vélez</v>
      </c>
      <c r="D20" s="3"/>
      <c r="E20" s="3"/>
      <c r="F20" s="28" t="str">
        <f>IF(ISBLANK(B20)," ",VLOOKUP(B20,'[1]Master General'!$A$4:$F$344,6))</f>
        <v>Ciclo 2000</v>
      </c>
      <c r="G20" s="42" t="s">
        <v>23</v>
      </c>
      <c r="H20" s="16">
        <v>26</v>
      </c>
      <c r="I20" s="16">
        <v>37</v>
      </c>
      <c r="J20" s="16">
        <v>10</v>
      </c>
      <c r="K20" s="16">
        <v>0</v>
      </c>
      <c r="L20" s="16"/>
      <c r="M20" s="39">
        <f t="shared" si="0"/>
        <v>73</v>
      </c>
      <c r="N20" s="38">
        <v>22</v>
      </c>
      <c r="O20" s="29"/>
      <c r="P20" s="29"/>
    </row>
    <row r="21" spans="1:16" ht="15.75">
      <c r="A21" s="4">
        <v>13</v>
      </c>
      <c r="B21" s="26">
        <v>289</v>
      </c>
      <c r="C21" s="27" t="str">
        <f>IF(ISBLANK(B21)," ",VLOOKUP(B21,'[1]Master General'!$A$4:$B$387,2))</f>
        <v>Juan Plata Armas  </v>
      </c>
      <c r="D21" s="3"/>
      <c r="E21" s="3"/>
      <c r="F21" s="28" t="str">
        <f>IF(ISBLANK(B21)," ",VLOOKUP(B21,'[1]Master General'!$A$4:$F$344,6))</f>
        <v>Ciclo 2000</v>
      </c>
      <c r="G21" s="42" t="s">
        <v>26</v>
      </c>
      <c r="H21" s="16">
        <v>12</v>
      </c>
      <c r="I21" s="16">
        <v>20</v>
      </c>
      <c r="J21" s="16">
        <v>18</v>
      </c>
      <c r="K21" s="16">
        <v>18</v>
      </c>
      <c r="L21" s="16"/>
      <c r="M21" s="39">
        <f t="shared" si="0"/>
        <v>68</v>
      </c>
      <c r="N21" s="38">
        <v>20</v>
      </c>
      <c r="O21" s="29"/>
      <c r="P21" s="29"/>
    </row>
    <row r="22" spans="1:16" ht="15.75">
      <c r="A22" s="4">
        <v>14</v>
      </c>
      <c r="B22" s="26">
        <v>314</v>
      </c>
      <c r="C22" s="27" t="str">
        <f>IF(ISBLANK(B22)," ",VLOOKUP(B22,'[1]Master General'!$A$4:$B$387,2))</f>
        <v>Eduardo Felipe Marrero Chávez</v>
      </c>
      <c r="D22" s="3"/>
      <c r="E22" s="3"/>
      <c r="F22" s="28" t="str">
        <f>IF(ISBLANK(B22)," ",VLOOKUP(B22,'[1]Master General'!$A$4:$F$344,6))</f>
        <v>Probicis</v>
      </c>
      <c r="G22" s="42" t="s">
        <v>23</v>
      </c>
      <c r="H22" s="16">
        <v>20</v>
      </c>
      <c r="I22" s="16">
        <v>22</v>
      </c>
      <c r="J22" s="16">
        <v>14</v>
      </c>
      <c r="K22" s="16">
        <v>0</v>
      </c>
      <c r="L22" s="16"/>
      <c r="M22" s="39">
        <f t="shared" si="0"/>
        <v>56</v>
      </c>
      <c r="N22" s="38">
        <v>18</v>
      </c>
      <c r="O22" s="29"/>
      <c r="P22" s="29"/>
    </row>
    <row r="23" spans="1:16" ht="15.75">
      <c r="A23" s="4">
        <v>15</v>
      </c>
      <c r="B23" s="26">
        <v>330</v>
      </c>
      <c r="C23" s="27" t="str">
        <f>IF(ISBLANK(B23)," ",VLOOKUP(B23,'[1]Master General'!$A$4:$B$387,2))</f>
        <v>Carmelo Jesús González Fuéntes</v>
      </c>
      <c r="D23" s="3"/>
      <c r="E23" s="3"/>
      <c r="F23" s="28" t="str">
        <f>IF(ISBLANK(B23)," ",VLOOKUP(B23,'[1]Master General'!$A$4:$F$344,6))</f>
        <v>Uruguay Tenerife-Escayolas José Rodríguez</v>
      </c>
      <c r="G23" s="42" t="s">
        <v>41</v>
      </c>
      <c r="H23" s="16">
        <v>0</v>
      </c>
      <c r="I23" s="16">
        <v>0</v>
      </c>
      <c r="J23" s="16">
        <v>0</v>
      </c>
      <c r="K23" s="16">
        <v>0</v>
      </c>
      <c r="L23" s="16">
        <v>54</v>
      </c>
      <c r="M23" s="39">
        <f t="shared" si="0"/>
        <v>54</v>
      </c>
      <c r="N23" s="38">
        <v>16</v>
      </c>
      <c r="O23" s="29"/>
      <c r="P23" s="29"/>
    </row>
    <row r="24" spans="1:16" ht="15.75">
      <c r="A24" s="4">
        <v>16</v>
      </c>
      <c r="B24" s="26">
        <v>321</v>
      </c>
      <c r="C24" s="27" t="str">
        <f>IF(ISBLANK(B24)," ",VLOOKUP(B24,'[1]Master General'!$A$4:$B$387,2))</f>
        <v>José Antonio Luis Delgado</v>
      </c>
      <c r="D24" s="3"/>
      <c r="E24" s="3"/>
      <c r="F24" s="28" t="str">
        <f>IF(ISBLANK(B24)," ",VLOOKUP(B24,'[1]Master General'!$A$4:$F$344,6))</f>
        <v>Tenvasa</v>
      </c>
      <c r="G24" s="42" t="s">
        <v>23</v>
      </c>
      <c r="H24" s="16">
        <v>6</v>
      </c>
      <c r="I24" s="16">
        <v>10</v>
      </c>
      <c r="J24" s="16">
        <v>20</v>
      </c>
      <c r="K24" s="16">
        <v>14</v>
      </c>
      <c r="L24" s="16"/>
      <c r="M24" s="39">
        <f t="shared" si="0"/>
        <v>50</v>
      </c>
      <c r="N24" s="38">
        <v>14</v>
      </c>
      <c r="O24" s="29"/>
      <c r="P24" s="29"/>
    </row>
    <row r="25" spans="1:16" ht="15.75">
      <c r="A25" s="4">
        <v>16</v>
      </c>
      <c r="B25" s="26">
        <v>323</v>
      </c>
      <c r="C25" s="27" t="str">
        <f>IF(ISBLANK(B25)," ",VLOOKUP(B25,'[1]Master General'!$A$4:$B$387,2))</f>
        <v>José Manuel Toledo Casanova</v>
      </c>
      <c r="D25" s="3"/>
      <c r="E25" s="3"/>
      <c r="F25" s="28" t="str">
        <f>IF(ISBLANK(B25)," ",VLOOKUP(B25,'[1]Master General'!$A$4:$F$344,6))</f>
        <v>Chaveña</v>
      </c>
      <c r="G25" s="42" t="s">
        <v>25</v>
      </c>
      <c r="H25" s="16">
        <v>0</v>
      </c>
      <c r="I25" s="16">
        <v>28</v>
      </c>
      <c r="J25" s="16">
        <v>22</v>
      </c>
      <c r="K25" s="16">
        <v>0</v>
      </c>
      <c r="L25" s="16"/>
      <c r="M25" s="39">
        <f t="shared" si="0"/>
        <v>50</v>
      </c>
      <c r="N25" s="38">
        <v>12</v>
      </c>
      <c r="O25" s="29"/>
      <c r="P25" s="29"/>
    </row>
    <row r="26" spans="1:16" ht="15.75">
      <c r="A26" s="4">
        <v>18</v>
      </c>
      <c r="B26" s="26">
        <v>310</v>
      </c>
      <c r="C26" s="27" t="str">
        <f>IF(ISBLANK(B26)," ",VLOOKUP(B26,'[1]Master General'!$A$4:$B$387,2))</f>
        <v>Juan Ramón Santana Alvarez</v>
      </c>
      <c r="D26" s="3"/>
      <c r="E26" s="3"/>
      <c r="F26" s="28" t="str">
        <f>IF(ISBLANK(B26)," ",VLOOKUP(B26,'[1]Master General'!$A$4:$F$344,6))</f>
        <v>Peluquería Bambú</v>
      </c>
      <c r="G26" s="42" t="s">
        <v>37</v>
      </c>
      <c r="H26" s="16">
        <v>0</v>
      </c>
      <c r="I26" s="16">
        <v>8</v>
      </c>
      <c r="J26" s="16">
        <v>0</v>
      </c>
      <c r="K26" s="16">
        <v>41</v>
      </c>
      <c r="L26" s="16"/>
      <c r="M26" s="39">
        <f t="shared" si="0"/>
        <v>49</v>
      </c>
      <c r="N26" s="38">
        <v>10</v>
      </c>
      <c r="O26" s="29"/>
      <c r="P26" s="29"/>
    </row>
    <row r="27" spans="1:16" ht="15.75">
      <c r="A27" s="4">
        <v>19</v>
      </c>
      <c r="B27" s="26">
        <v>319</v>
      </c>
      <c r="C27" s="27" t="str">
        <f>IF(ISBLANK(B27)," ",VLOOKUP(B27,'[1]Master General'!$A$4:$B$387,2))</f>
        <v>José Ignacio González Válido</v>
      </c>
      <c r="D27" s="3"/>
      <c r="E27" s="3"/>
      <c r="F27" s="28" t="str">
        <f>IF(ISBLANK(B27)," ",VLOOKUP(B27,'[1]Master General'!$A$4:$F$344,6))</f>
        <v>Tenvasa</v>
      </c>
      <c r="G27" s="42" t="s">
        <v>23</v>
      </c>
      <c r="H27" s="16">
        <v>14</v>
      </c>
      <c r="I27" s="16">
        <v>16</v>
      </c>
      <c r="J27" s="16">
        <v>0</v>
      </c>
      <c r="K27" s="16">
        <v>16</v>
      </c>
      <c r="L27" s="16"/>
      <c r="M27" s="39">
        <f t="shared" si="0"/>
        <v>46</v>
      </c>
      <c r="N27" s="38">
        <v>8</v>
      </c>
      <c r="O27" s="29"/>
      <c r="P27" s="29"/>
    </row>
    <row r="28" spans="1:16" ht="15.75">
      <c r="A28" s="4">
        <v>20</v>
      </c>
      <c r="B28" s="26">
        <v>1681</v>
      </c>
      <c r="C28" s="27" t="s">
        <v>29</v>
      </c>
      <c r="D28" s="3"/>
      <c r="E28" s="3"/>
      <c r="F28" s="28" t="s">
        <v>30</v>
      </c>
      <c r="G28" s="42" t="s">
        <v>23</v>
      </c>
      <c r="H28" s="16">
        <v>22</v>
      </c>
      <c r="I28" s="16">
        <v>18</v>
      </c>
      <c r="J28" s="16">
        <v>0</v>
      </c>
      <c r="K28" s="16">
        <v>0</v>
      </c>
      <c r="L28" s="16"/>
      <c r="M28" s="39">
        <f t="shared" si="0"/>
        <v>40</v>
      </c>
      <c r="N28" s="38">
        <v>7</v>
      </c>
      <c r="O28" s="29"/>
      <c r="P28" s="29"/>
    </row>
    <row r="29" spans="1:16" ht="15.75">
      <c r="A29" s="4">
        <v>21</v>
      </c>
      <c r="B29" s="26">
        <v>313</v>
      </c>
      <c r="C29" s="27" t="str">
        <f>IF(ISBLANK(B29)," ",VLOOKUP(B29,'[1]Master General'!$A$4:$B$387,2))</f>
        <v>Víctor Manuel González Marcos</v>
      </c>
      <c r="D29" s="3"/>
      <c r="E29" s="3"/>
      <c r="F29" s="28" t="str">
        <f>IF(ISBLANK(B29)," ",VLOOKUP(B29,'[1]Master General'!$A$4:$F$344,6))</f>
        <v>Probicis</v>
      </c>
      <c r="G29" s="42" t="s">
        <v>22</v>
      </c>
      <c r="H29" s="16">
        <v>16</v>
      </c>
      <c r="I29" s="16">
        <v>6</v>
      </c>
      <c r="J29" s="16">
        <v>16</v>
      </c>
      <c r="K29" s="16">
        <v>0</v>
      </c>
      <c r="L29" s="16"/>
      <c r="M29" s="39">
        <f t="shared" si="0"/>
        <v>38</v>
      </c>
      <c r="N29" s="38">
        <v>6</v>
      </c>
      <c r="O29" s="29"/>
      <c r="P29" s="29"/>
    </row>
    <row r="30" spans="1:16" ht="15.75">
      <c r="A30" s="4">
        <v>22</v>
      </c>
      <c r="B30" s="26">
        <v>312</v>
      </c>
      <c r="C30" s="27" t="str">
        <f>IF(ISBLANK(B30)," ",VLOOKUP(B30,'[1]Master General'!$A$4:$B$387,2))</f>
        <v>José Manuel Ucar de Armas</v>
      </c>
      <c r="D30" s="3"/>
      <c r="E30" s="3"/>
      <c r="F30" s="28" t="str">
        <f>IF(ISBLANK(B30)," ",VLOOKUP(B30,'[1]Master General'!$A$4:$F$344,6))</f>
        <v>Peluquería Bambú</v>
      </c>
      <c r="G30" s="42" t="s">
        <v>41</v>
      </c>
      <c r="H30" s="16">
        <v>0</v>
      </c>
      <c r="I30" s="16">
        <v>0</v>
      </c>
      <c r="J30" s="16">
        <v>0</v>
      </c>
      <c r="K30" s="16">
        <v>36</v>
      </c>
      <c r="L30" s="16"/>
      <c r="M30" s="39">
        <f t="shared" si="0"/>
        <v>36</v>
      </c>
      <c r="N30" s="38">
        <v>5</v>
      </c>
      <c r="O30" s="29"/>
      <c r="P30" s="29"/>
    </row>
    <row r="31" spans="1:16" ht="15.75">
      <c r="A31" s="4">
        <v>22</v>
      </c>
      <c r="B31" s="26">
        <v>316</v>
      </c>
      <c r="C31" s="27" t="str">
        <f>IF(ISBLANK(B31)," ",VLOOKUP(B31,'[1]Master General'!$A$4:$B$387,2))</f>
        <v>Juan Pedro Delgado Hernández</v>
      </c>
      <c r="D31" s="3"/>
      <c r="E31" s="3"/>
      <c r="F31" s="28" t="str">
        <f>IF(ISBLANK(B31)," ",VLOOKUP(B31,'[1]Master General'!$A$4:$F$344,6))</f>
        <v>Ayosa</v>
      </c>
      <c r="G31" s="42" t="s">
        <v>23</v>
      </c>
      <c r="H31" s="16">
        <v>24</v>
      </c>
      <c r="I31" s="16">
        <v>0</v>
      </c>
      <c r="J31" s="16">
        <v>12</v>
      </c>
      <c r="K31" s="16">
        <v>0</v>
      </c>
      <c r="L31" s="16"/>
      <c r="M31" s="39">
        <f t="shared" si="0"/>
        <v>36</v>
      </c>
      <c r="N31" s="38">
        <v>4</v>
      </c>
      <c r="O31" s="29"/>
      <c r="P31" s="29"/>
    </row>
    <row r="32" spans="1:16" ht="15.75">
      <c r="A32" s="4">
        <v>24</v>
      </c>
      <c r="B32" s="26">
        <v>305</v>
      </c>
      <c r="C32" s="27" t="str">
        <f>IF(ISBLANK(B32)," ",VLOOKUP(B32,'[1]Master General'!$A$4:$B$387,2))</f>
        <v>Alberto Martín Cancio</v>
      </c>
      <c r="D32" s="3"/>
      <c r="E32" s="3"/>
      <c r="F32" s="28" t="str">
        <f>IF(ISBLANK(B32)," ",VLOOKUP(B32,'[1]Master General'!$A$4:$F$344,6))</f>
        <v>Uruguay Tenerife-Escayolas José Rodríguez</v>
      </c>
      <c r="G32" s="42" t="s">
        <v>23</v>
      </c>
      <c r="H32" s="16">
        <v>7</v>
      </c>
      <c r="I32" s="16">
        <v>24</v>
      </c>
      <c r="J32" s="16">
        <v>0</v>
      </c>
      <c r="K32" s="16">
        <v>0</v>
      </c>
      <c r="L32" s="16"/>
      <c r="M32" s="39">
        <f t="shared" si="0"/>
        <v>31</v>
      </c>
      <c r="N32" s="38">
        <v>3</v>
      </c>
      <c r="O32" s="29"/>
      <c r="P32" s="29"/>
    </row>
    <row r="33" spans="1:16" ht="15.75" customHeight="1">
      <c r="A33" s="4">
        <v>25</v>
      </c>
      <c r="B33" s="26">
        <v>295</v>
      </c>
      <c r="C33" s="27" t="str">
        <f>IF(ISBLANK(B33)," ",VLOOKUP(B33,'[1]Master General'!$A$4:$B$387,2))</f>
        <v>Félix Miguel Pérez Hernández</v>
      </c>
      <c r="D33" s="3"/>
      <c r="E33" s="3"/>
      <c r="F33" s="28" t="str">
        <f>IF(ISBLANK(B33)," ",VLOOKUP(B33,'[1]Master General'!$A$4:$F$344,6))</f>
        <v>Nutrhispanía-Ciclo Curra</v>
      </c>
      <c r="G33" s="42" t="s">
        <v>42</v>
      </c>
      <c r="H33" s="16">
        <v>0</v>
      </c>
      <c r="I33" s="16">
        <v>0</v>
      </c>
      <c r="J33" s="16">
        <v>26</v>
      </c>
      <c r="K33" s="16">
        <v>0</v>
      </c>
      <c r="L33" s="16"/>
      <c r="M33" s="39">
        <f t="shared" si="0"/>
        <v>26</v>
      </c>
      <c r="N33" s="38">
        <v>2</v>
      </c>
      <c r="O33" s="29"/>
      <c r="P33" s="29"/>
    </row>
    <row r="34" spans="1:16" ht="15.75" customHeight="1">
      <c r="A34" s="4">
        <v>26</v>
      </c>
      <c r="B34" s="26">
        <v>326</v>
      </c>
      <c r="C34" s="27" t="str">
        <f>IF(ISBLANK(B34)," ",VLOOKUP(B34,'[1]Master General'!$A$4:$B$387,2))</f>
        <v>Veremundo Pérez Martín</v>
      </c>
      <c r="D34" s="3"/>
      <c r="E34" s="3"/>
      <c r="F34" s="28" t="str">
        <f>IF(ISBLANK(B34)," ",VLOOKUP(B34,'[1]Master General'!$A$4:$F$344,6))</f>
        <v>Chindia</v>
      </c>
      <c r="G34" s="42" t="s">
        <v>43</v>
      </c>
      <c r="H34" s="16">
        <v>0</v>
      </c>
      <c r="I34" s="16">
        <v>0</v>
      </c>
      <c r="J34" s="16">
        <v>24</v>
      </c>
      <c r="K34" s="16">
        <v>0</v>
      </c>
      <c r="L34" s="16"/>
      <c r="M34" s="39">
        <f t="shared" si="0"/>
        <v>24</v>
      </c>
      <c r="N34" s="38"/>
      <c r="O34" s="29"/>
      <c r="P34" s="29"/>
    </row>
    <row r="35" spans="1:16" ht="15.75" customHeight="1">
      <c r="A35" s="4">
        <v>27</v>
      </c>
      <c r="B35" s="26">
        <v>309</v>
      </c>
      <c r="C35" s="27" t="str">
        <f>IF(ISBLANK(B35)," ",VLOOKUP(B35,'[1]Master General'!$A$4:$B$387,2))</f>
        <v>Juan Carlos Salas Marichal</v>
      </c>
      <c r="D35" s="3"/>
      <c r="E35" s="3"/>
      <c r="F35" s="28" t="str">
        <f>IF(ISBLANK(B35)," ",VLOOKUP(B35,'[1]Master General'!$A$4:$F$344,6))</f>
        <v>Peluquería Bambú</v>
      </c>
      <c r="G35" s="42" t="s">
        <v>42</v>
      </c>
      <c r="H35" s="16">
        <v>0</v>
      </c>
      <c r="I35" s="16">
        <v>0</v>
      </c>
      <c r="J35" s="16">
        <v>0</v>
      </c>
      <c r="K35" s="16">
        <v>22</v>
      </c>
      <c r="L35" s="16"/>
      <c r="M35" s="39">
        <f t="shared" si="0"/>
        <v>22</v>
      </c>
      <c r="N35" s="38"/>
      <c r="O35" s="29"/>
      <c r="P35" s="29"/>
    </row>
    <row r="36" spans="1:16" ht="15.75" customHeight="1">
      <c r="A36" s="4">
        <v>28</v>
      </c>
      <c r="B36" s="26">
        <v>302</v>
      </c>
      <c r="C36" s="27" t="str">
        <f>IF(ISBLANK(B36)," ",VLOOKUP(B36,'[1]Master General'!$A$4:$B$387,2))</f>
        <v>José Manuel Feijo González</v>
      </c>
      <c r="D36" s="3"/>
      <c r="E36" s="3"/>
      <c r="F36" s="28" t="str">
        <f>IF(ISBLANK(B36)," ",VLOOKUP(B36,'[1]Master General'!$A$4:$F$344,6))</f>
        <v>Uruguay Tenerife-Escayolas José Rodríguez</v>
      </c>
      <c r="G36" s="42" t="s">
        <v>44</v>
      </c>
      <c r="H36" s="16">
        <v>0</v>
      </c>
      <c r="I36" s="16">
        <v>0</v>
      </c>
      <c r="J36" s="16">
        <v>8</v>
      </c>
      <c r="K36" s="16">
        <v>10</v>
      </c>
      <c r="L36" s="16"/>
      <c r="M36" s="39">
        <f t="shared" si="0"/>
        <v>18</v>
      </c>
      <c r="O36" s="29"/>
      <c r="P36" s="29"/>
    </row>
    <row r="37" spans="1:16" ht="15.75" customHeight="1">
      <c r="A37" s="4">
        <v>28</v>
      </c>
      <c r="B37" s="26">
        <v>288</v>
      </c>
      <c r="C37" s="27" t="str">
        <f>IF(ISBLANK(B37)," ",VLOOKUP(B37,'[1]Master General'!$A$4:$B$387,2))</f>
        <v>José Manuel Méndez Ramos</v>
      </c>
      <c r="D37" s="3"/>
      <c r="E37" s="3"/>
      <c r="F37" s="28" t="str">
        <f>IF(ISBLANK(B37)," ",VLOOKUP(B37,'[1]Master General'!$A$4:$F$344,6))</f>
        <v>Ciclo 2000</v>
      </c>
      <c r="G37" s="42" t="s">
        <v>23</v>
      </c>
      <c r="H37" s="16">
        <v>18</v>
      </c>
      <c r="I37" s="16">
        <v>0</v>
      </c>
      <c r="J37" s="16">
        <v>0</v>
      </c>
      <c r="K37" s="16">
        <v>0</v>
      </c>
      <c r="L37" s="16"/>
      <c r="M37" s="39">
        <f t="shared" si="0"/>
        <v>18</v>
      </c>
      <c r="O37" s="29"/>
      <c r="P37" s="29"/>
    </row>
    <row r="38" spans="1:13" ht="15.75">
      <c r="A38" s="4">
        <v>30</v>
      </c>
      <c r="B38" s="26">
        <v>301</v>
      </c>
      <c r="C38" s="27" t="str">
        <f>IF(ISBLANK(B38)," ",VLOOKUP(B38,'[1]Master General'!$A$4:$B$387,2))</f>
        <v>Diego Jesús Expósito Sosa</v>
      </c>
      <c r="D38" s="3"/>
      <c r="E38" s="3"/>
      <c r="F38" s="28" t="str">
        <f>IF(ISBLANK(B38)," ",VLOOKUP(B38,'[1]Master General'!$A$4:$F$344,6))</f>
        <v>Uruguay Tenerife-Escayolas José Rodríguez</v>
      </c>
      <c r="G38" s="42" t="s">
        <v>43</v>
      </c>
      <c r="H38" s="16">
        <v>0</v>
      </c>
      <c r="I38" s="16">
        <v>0</v>
      </c>
      <c r="J38" s="16">
        <v>0</v>
      </c>
      <c r="K38" s="16">
        <v>12</v>
      </c>
      <c r="L38" s="16"/>
      <c r="M38" s="39">
        <f t="shared" si="0"/>
        <v>12</v>
      </c>
    </row>
    <row r="39" spans="1:13" ht="15.75">
      <c r="A39" s="4">
        <v>30</v>
      </c>
      <c r="B39" s="26">
        <v>322</v>
      </c>
      <c r="C39" s="27" t="str">
        <f>IF(ISBLANK(B39)," ",VLOOKUP(B39,'[1]Master General'!$A$4:$B$387,2))</f>
        <v>Gavin Cook</v>
      </c>
      <c r="D39" s="3"/>
      <c r="E39" s="3"/>
      <c r="F39" s="28" t="str">
        <f>IF(ISBLANK(B39)," ",VLOOKUP(B39,'[1]Master General'!$A$4:$F$344,6))</f>
        <v>Chaveña</v>
      </c>
      <c r="G39" s="42" t="s">
        <v>26</v>
      </c>
      <c r="H39" s="16">
        <v>0</v>
      </c>
      <c r="I39" s="16">
        <v>12</v>
      </c>
      <c r="J39" s="16">
        <v>0</v>
      </c>
      <c r="K39" s="16">
        <v>0</v>
      </c>
      <c r="L39" s="16"/>
      <c r="M39" s="39">
        <f t="shared" si="0"/>
        <v>12</v>
      </c>
    </row>
    <row r="40" spans="1:13" ht="15.75">
      <c r="A40" s="4">
        <v>32</v>
      </c>
      <c r="B40" s="26">
        <v>304</v>
      </c>
      <c r="C40" s="27" t="str">
        <f>IF(ISBLANK(B40)," ",VLOOKUP(B40,'[1]Master General'!$A$4:$B$387,2))</f>
        <v>Juan Carlos López Torres</v>
      </c>
      <c r="D40" s="3"/>
      <c r="E40" s="3"/>
      <c r="F40" s="28" t="str">
        <f>IF(ISBLANK(B40)," ",VLOOKUP(B40,'[1]Master General'!$A$4:$F$344,6))</f>
        <v>Uruguay Tenerife-Escayolas José Rodríguez</v>
      </c>
      <c r="G40" s="42" t="s">
        <v>23</v>
      </c>
      <c r="H40" s="16">
        <v>8</v>
      </c>
      <c r="I40" s="16">
        <v>0</v>
      </c>
      <c r="J40" s="16">
        <v>0</v>
      </c>
      <c r="K40" s="16">
        <v>0</v>
      </c>
      <c r="L40" s="16"/>
      <c r="M40" s="39">
        <f t="shared" si="0"/>
        <v>8</v>
      </c>
    </row>
    <row r="41" spans="1:13" ht="15.75">
      <c r="A41" s="4">
        <v>33</v>
      </c>
      <c r="B41" s="26">
        <v>324</v>
      </c>
      <c r="C41" s="27" t="str">
        <f>IF(ISBLANK(B41)," ",VLOOKUP(B41,'[1]Master General'!$A$4:$B$387,2))</f>
        <v>Miguel Flores Flores</v>
      </c>
      <c r="D41" s="3"/>
      <c r="E41" s="3"/>
      <c r="F41" s="28" t="str">
        <f>IF(ISBLANK(B41)," ",VLOOKUP(B41,'[1]Master General'!$A$4:$F$344,6))</f>
        <v>Bicitel</v>
      </c>
      <c r="G41" s="42" t="s">
        <v>38</v>
      </c>
      <c r="H41" s="16">
        <v>0</v>
      </c>
      <c r="I41" s="16">
        <v>7</v>
      </c>
      <c r="J41" s="16">
        <v>0</v>
      </c>
      <c r="K41" s="16">
        <v>0</v>
      </c>
      <c r="L41" s="16"/>
      <c r="M41" s="39">
        <f t="shared" si="0"/>
        <v>7</v>
      </c>
    </row>
    <row r="42" spans="1:13" ht="15.75">
      <c r="A42" s="4">
        <v>34</v>
      </c>
      <c r="B42" s="26">
        <v>298</v>
      </c>
      <c r="C42" s="27" t="str">
        <f>IF(ISBLANK(B42)," ",VLOOKUP(B42,'[1]Master General'!$A$4:$B$387,2))</f>
        <v>Juan Luciano Marrero Padrón</v>
      </c>
      <c r="D42" s="3"/>
      <c r="E42" s="3"/>
      <c r="F42" s="28" t="str">
        <f>IF(ISBLANK(B42)," ",VLOOKUP(B42,'[1]Master General'!$A$4:$F$344,6))</f>
        <v>Bemekis</v>
      </c>
      <c r="G42" s="42" t="s">
        <v>39</v>
      </c>
      <c r="H42" s="16">
        <v>0</v>
      </c>
      <c r="I42" s="16">
        <v>5</v>
      </c>
      <c r="J42" s="16">
        <v>0</v>
      </c>
      <c r="K42" s="16">
        <v>0</v>
      </c>
      <c r="L42" s="16"/>
      <c r="M42" s="39">
        <f t="shared" si="0"/>
        <v>5</v>
      </c>
    </row>
    <row r="43" spans="1:7" ht="15.75">
      <c r="A43" s="33" t="str">
        <f aca="true" t="shared" si="1" ref="A43:A51">IF(ISBLANK(B43)," ",1)</f>
        <v> </v>
      </c>
      <c r="B43" s="36"/>
      <c r="C43" s="37" t="str">
        <f>IF(ISBLANK(B43)," ",VLOOKUP(B43,'[1]Master General'!$A$4:$B$387,2))</f>
        <v> </v>
      </c>
      <c r="D43" s="37"/>
      <c r="E43" s="37"/>
      <c r="F43" s="37" t="str">
        <f>IF(ISBLANK(B43)," ",VLOOKUP(B43,'[1]Master General'!$A$4:$F$344,6))</f>
        <v> </v>
      </c>
      <c r="G43" s="37"/>
    </row>
    <row r="44" spans="1:7" ht="15.75">
      <c r="A44" s="33" t="str">
        <f t="shared" si="1"/>
        <v> </v>
      </c>
      <c r="B44" s="36"/>
      <c r="C44" s="37" t="str">
        <f>IF(ISBLANK(B44)," ",VLOOKUP(B44,'[1]Master General'!$A$4:$B$387,2))</f>
        <v> </v>
      </c>
      <c r="D44" s="37"/>
      <c r="E44" s="37"/>
      <c r="F44" s="37" t="str">
        <f>IF(ISBLANK(B44)," ",VLOOKUP(B44,'[1]Master General'!$A$4:$F$344,6))</f>
        <v> </v>
      </c>
      <c r="G44" s="37"/>
    </row>
    <row r="45" spans="1:7" ht="15.75">
      <c r="A45" s="33" t="str">
        <f t="shared" si="1"/>
        <v> </v>
      </c>
      <c r="B45" s="36"/>
      <c r="C45" s="37" t="str">
        <f>IF(ISBLANK(B45)," ",VLOOKUP(B45,'[1]Master General'!$A$4:$B$387,2))</f>
        <v> </v>
      </c>
      <c r="D45" s="37"/>
      <c r="E45" s="37"/>
      <c r="F45" s="37" t="str">
        <f>IF(ISBLANK(B45)," ",VLOOKUP(B45,'[1]Master General'!$A$4:$F$344,6))</f>
        <v> </v>
      </c>
      <c r="G45" s="37"/>
    </row>
    <row r="46" spans="1:7" ht="15.75">
      <c r="A46" s="33" t="str">
        <f t="shared" si="1"/>
        <v> </v>
      </c>
      <c r="B46" s="36"/>
      <c r="C46" s="37" t="str">
        <f>IF(ISBLANK(B46)," ",VLOOKUP(B46,'[1]Master General'!$A$4:$B$387,2))</f>
        <v> </v>
      </c>
      <c r="D46" s="37"/>
      <c r="E46" s="37"/>
      <c r="F46" s="37" t="str">
        <f>IF(ISBLANK(B46)," ",VLOOKUP(B46,'[1]Master General'!$A$4:$F$344,6))</f>
        <v> </v>
      </c>
      <c r="G46" s="37"/>
    </row>
    <row r="47" spans="1:7" ht="15.75">
      <c r="A47" s="33" t="str">
        <f t="shared" si="1"/>
        <v> </v>
      </c>
      <c r="B47" s="36"/>
      <c r="C47" s="37" t="str">
        <f>IF(ISBLANK(B47)," ",VLOOKUP(B47,'[1]Master General'!$A$4:$B$387,2))</f>
        <v> </v>
      </c>
      <c r="D47" s="37"/>
      <c r="E47" s="37"/>
      <c r="F47" s="37" t="str">
        <f>IF(ISBLANK(B47)," ",VLOOKUP(B47,'[1]Master General'!$A$4:$F$344,6))</f>
        <v> </v>
      </c>
      <c r="G47" s="37"/>
    </row>
    <row r="48" spans="1:7" ht="15.75">
      <c r="A48" s="33" t="str">
        <f t="shared" si="1"/>
        <v> </v>
      </c>
      <c r="B48" s="36"/>
      <c r="C48" s="37" t="str">
        <f>IF(ISBLANK(B48)," ",VLOOKUP(B48,'[1]Master General'!$A$4:$B$387,2))</f>
        <v> </v>
      </c>
      <c r="D48" s="37"/>
      <c r="E48" s="37"/>
      <c r="F48" s="37" t="str">
        <f>IF(ISBLANK(B48)," ",VLOOKUP(B48,'[1]Master General'!$A$4:$F$344,6))</f>
        <v> </v>
      </c>
      <c r="G48" s="37"/>
    </row>
    <row r="49" spans="1:7" ht="15.75">
      <c r="A49" s="33" t="str">
        <f t="shared" si="1"/>
        <v> </v>
      </c>
      <c r="B49" s="36"/>
      <c r="C49" s="37" t="str">
        <f>IF(ISBLANK(B49)," ",VLOOKUP(B49,'[1]Master General'!$A$4:$B$387,2))</f>
        <v> </v>
      </c>
      <c r="D49" s="37"/>
      <c r="E49" s="37"/>
      <c r="F49" s="37" t="str">
        <f>IF(ISBLANK(B49)," ",VLOOKUP(B49,'[1]Master General'!$A$4:$F$344,6))</f>
        <v> </v>
      </c>
      <c r="G49" s="37"/>
    </row>
    <row r="50" spans="1:7" ht="15.75">
      <c r="A50" s="33" t="str">
        <f t="shared" si="1"/>
        <v> </v>
      </c>
      <c r="B50" s="36"/>
      <c r="C50" s="37" t="str">
        <f>IF(ISBLANK(B50)," ",VLOOKUP(B50,'[1]Master General'!$A$4:$B$387,2))</f>
        <v> </v>
      </c>
      <c r="D50" s="37"/>
      <c r="E50" s="37"/>
      <c r="F50" s="37" t="str">
        <f>IF(ISBLANK(B50)," ",VLOOKUP(B50,'[1]Master General'!$A$4:$F$344,6))</f>
        <v> </v>
      </c>
      <c r="G50" s="37"/>
    </row>
    <row r="51" spans="1:7" ht="15.75">
      <c r="A51" s="33" t="str">
        <f t="shared" si="1"/>
        <v> </v>
      </c>
      <c r="B51" s="36"/>
      <c r="C51" s="37" t="str">
        <f>IF(ISBLANK(B51)," ",VLOOKUP(B51,'[1]Master General'!$A$4:$B$387,2))</f>
        <v> </v>
      </c>
      <c r="D51" s="37"/>
      <c r="E51" s="37"/>
      <c r="F51" s="37" t="str">
        <f>IF(ISBLANK(B51)," ",VLOOKUP(B51,'[1]Master General'!$A$4:$F$344,6))</f>
        <v> </v>
      </c>
      <c r="G51" s="37"/>
    </row>
    <row r="52" spans="1:7" ht="15.75">
      <c r="A52" s="33" t="str">
        <f aca="true" t="shared" si="2" ref="A52:A83">IF(ISBLANK(B52)," ",1)</f>
        <v> </v>
      </c>
      <c r="B52" s="36"/>
      <c r="C52" s="37" t="str">
        <f>IF(ISBLANK(B52)," ",VLOOKUP(B52,'[1]Master General'!$A$4:$B$387,2))</f>
        <v> </v>
      </c>
      <c r="D52" s="37"/>
      <c r="E52" s="37"/>
      <c r="F52" s="37" t="str">
        <f>IF(ISBLANK(B52)," ",VLOOKUP(B52,'[1]Master General'!$A$4:$F$344,6))</f>
        <v> </v>
      </c>
      <c r="G52" s="37"/>
    </row>
    <row r="53" spans="1:7" ht="15.75">
      <c r="A53" s="33" t="str">
        <f t="shared" si="2"/>
        <v> </v>
      </c>
      <c r="B53" s="36"/>
      <c r="C53" s="37" t="str">
        <f>IF(ISBLANK(B53)," ",VLOOKUP(B53,'[1]Master General'!$A$4:$B$387,2))</f>
        <v> </v>
      </c>
      <c r="D53" s="37"/>
      <c r="E53" s="37"/>
      <c r="F53" s="37" t="str">
        <f>IF(ISBLANK(B53)," ",VLOOKUP(B53,'[1]Master General'!$A$4:$F$344,6))</f>
        <v> </v>
      </c>
      <c r="G53" s="37"/>
    </row>
    <row r="54" spans="1:7" ht="15.75">
      <c r="A54" s="33" t="str">
        <f t="shared" si="2"/>
        <v> </v>
      </c>
      <c r="B54" s="36"/>
      <c r="C54" s="37" t="str">
        <f>IF(ISBLANK(B54)," ",VLOOKUP(B54,'[1]Master General'!$A$4:$B$387,2))</f>
        <v> </v>
      </c>
      <c r="D54" s="37"/>
      <c r="E54" s="37"/>
      <c r="F54" s="37" t="str">
        <f>IF(ISBLANK(B54)," ",VLOOKUP(B54,'[1]Master General'!$A$4:$F$344,6))</f>
        <v> </v>
      </c>
      <c r="G54" s="37"/>
    </row>
    <row r="55" spans="1:7" ht="15.75">
      <c r="A55" s="33" t="str">
        <f t="shared" si="2"/>
        <v> </v>
      </c>
      <c r="B55" s="36"/>
      <c r="C55" s="37" t="str">
        <f>IF(ISBLANK(B55)," ",VLOOKUP(B55,'[1]Master General'!$A$4:$B$387,2))</f>
        <v> </v>
      </c>
      <c r="D55" s="37"/>
      <c r="E55" s="37"/>
      <c r="F55" s="37" t="str">
        <f>IF(ISBLANK(B55)," ",VLOOKUP(B55,'[1]Master General'!$A$4:$F$344,6))</f>
        <v> </v>
      </c>
      <c r="G55" s="37"/>
    </row>
    <row r="56" spans="1:7" ht="15.75">
      <c r="A56" s="33" t="str">
        <f t="shared" si="2"/>
        <v> </v>
      </c>
      <c r="B56" s="36"/>
      <c r="C56" s="37" t="str">
        <f>IF(ISBLANK(B56)," ",VLOOKUP(B56,'[1]Master General'!$A$4:$B$387,2))</f>
        <v> </v>
      </c>
      <c r="D56" s="37"/>
      <c r="E56" s="37"/>
      <c r="F56" s="37" t="str">
        <f>IF(ISBLANK(B56)," ",VLOOKUP(B56,'[1]Master General'!$A$4:$F$344,6))</f>
        <v> </v>
      </c>
      <c r="G56" s="37"/>
    </row>
    <row r="57" spans="1:7" ht="15.75">
      <c r="A57" s="33" t="str">
        <f t="shared" si="2"/>
        <v> </v>
      </c>
      <c r="B57" s="36"/>
      <c r="C57" s="37" t="str">
        <f>IF(ISBLANK(B57)," ",VLOOKUP(B57,'[1]Master General'!$A$4:$B$387,2))</f>
        <v> </v>
      </c>
      <c r="D57" s="37"/>
      <c r="E57" s="37"/>
      <c r="F57" s="37" t="str">
        <f>IF(ISBLANK(B57)," ",VLOOKUP(B57,'[1]Master General'!$A$4:$F$344,6))</f>
        <v> </v>
      </c>
      <c r="G57" s="37"/>
    </row>
    <row r="58" spans="1:7" ht="15.75">
      <c r="A58" s="33" t="str">
        <f t="shared" si="2"/>
        <v> </v>
      </c>
      <c r="B58" s="36"/>
      <c r="C58" s="37" t="str">
        <f>IF(ISBLANK(B58)," ",VLOOKUP(B58,'[1]Master General'!$A$4:$B$387,2))</f>
        <v> </v>
      </c>
      <c r="D58" s="37"/>
      <c r="E58" s="37"/>
      <c r="F58" s="37" t="str">
        <f>IF(ISBLANK(B58)," ",VLOOKUP(B58,'[1]Master General'!$A$4:$F$344,6))</f>
        <v> </v>
      </c>
      <c r="G58" s="37"/>
    </row>
    <row r="59" spans="1:7" ht="15.75">
      <c r="A59" s="33" t="str">
        <f t="shared" si="2"/>
        <v> </v>
      </c>
      <c r="B59" s="36"/>
      <c r="C59" s="37" t="str">
        <f>IF(ISBLANK(B59)," ",VLOOKUP(B59,'[1]Master General'!$A$4:$B$387,2))</f>
        <v> </v>
      </c>
      <c r="D59" s="37"/>
      <c r="E59" s="37"/>
      <c r="F59" s="37" t="str">
        <f>IF(ISBLANK(B59)," ",VLOOKUP(B59,'[1]Master General'!$A$4:$F$344,6))</f>
        <v> </v>
      </c>
      <c r="G59" s="37"/>
    </row>
    <row r="60" spans="1:7" ht="15.75">
      <c r="A60" s="33" t="str">
        <f t="shared" si="2"/>
        <v> </v>
      </c>
      <c r="B60" s="36"/>
      <c r="C60" s="37" t="str">
        <f>IF(ISBLANK(B60)," ",VLOOKUP(B60,'[1]Master General'!$A$4:$B$387,2))</f>
        <v> </v>
      </c>
      <c r="D60" s="37"/>
      <c r="E60" s="37"/>
      <c r="F60" s="37" t="str">
        <f>IF(ISBLANK(B60)," ",VLOOKUP(B60,'[1]Master General'!$A$4:$F$344,6))</f>
        <v> </v>
      </c>
      <c r="G60" s="37"/>
    </row>
    <row r="61" spans="1:7" ht="15.75">
      <c r="A61" s="33" t="str">
        <f t="shared" si="2"/>
        <v> </v>
      </c>
      <c r="B61" s="36"/>
      <c r="C61" s="37" t="str">
        <f>IF(ISBLANK(B61)," ",VLOOKUP(B61,'[1]Master General'!$A$4:$B$387,2))</f>
        <v> </v>
      </c>
      <c r="D61" s="37"/>
      <c r="E61" s="37"/>
      <c r="F61" s="37" t="str">
        <f>IF(ISBLANK(B61)," ",VLOOKUP(B61,'[1]Master General'!$A$4:$F$344,6))</f>
        <v> </v>
      </c>
      <c r="G61" s="37"/>
    </row>
    <row r="62" spans="1:7" ht="15.75">
      <c r="A62" s="33" t="str">
        <f t="shared" si="2"/>
        <v> </v>
      </c>
      <c r="B62" s="36"/>
      <c r="C62" s="37" t="str">
        <f>IF(ISBLANK(B62)," ",VLOOKUP(B62,'[1]Master General'!$A$4:$B$387,2))</f>
        <v> </v>
      </c>
      <c r="D62" s="37"/>
      <c r="E62" s="37"/>
      <c r="F62" s="37" t="str">
        <f>IF(ISBLANK(B62)," ",VLOOKUP(B62,'[1]Master General'!$A$4:$F$344,6))</f>
        <v> </v>
      </c>
      <c r="G62" s="37"/>
    </row>
    <row r="63" spans="1:7" ht="15.75">
      <c r="A63" s="33" t="str">
        <f t="shared" si="2"/>
        <v> </v>
      </c>
      <c r="B63" s="36"/>
      <c r="C63" s="37" t="str">
        <f>IF(ISBLANK(B63)," ",VLOOKUP(B63,'[1]Master General'!$A$4:$B$387,2))</f>
        <v> </v>
      </c>
      <c r="D63" s="37"/>
      <c r="E63" s="37"/>
      <c r="F63" s="37" t="str">
        <f>IF(ISBLANK(B63)," ",VLOOKUP(B63,'[1]Master General'!$A$4:$F$344,6))</f>
        <v> </v>
      </c>
      <c r="G63" s="37"/>
    </row>
    <row r="64" spans="1:7" ht="15.75">
      <c r="A64" s="33" t="str">
        <f t="shared" si="2"/>
        <v> </v>
      </c>
      <c r="B64" s="36"/>
      <c r="C64" s="37" t="str">
        <f>IF(ISBLANK(B64)," ",VLOOKUP(B64,'[1]Master General'!$A$4:$B$387,2))</f>
        <v> </v>
      </c>
      <c r="D64" s="37"/>
      <c r="E64" s="37"/>
      <c r="F64" s="37" t="str">
        <f>IF(ISBLANK(B64)," ",VLOOKUP(B64,'[1]Master General'!$A$4:$F$344,6))</f>
        <v> </v>
      </c>
      <c r="G64" s="37"/>
    </row>
    <row r="65" spans="1:7" ht="15.75">
      <c r="A65" s="33" t="str">
        <f t="shared" si="2"/>
        <v> </v>
      </c>
      <c r="B65" s="36"/>
      <c r="C65" s="37" t="str">
        <f>IF(ISBLANK(B65)," ",VLOOKUP(B65,'[1]Master General'!$A$4:$B$387,2))</f>
        <v> </v>
      </c>
      <c r="D65" s="37"/>
      <c r="E65" s="37"/>
      <c r="F65" s="37" t="str">
        <f>IF(ISBLANK(B65)," ",VLOOKUP(B65,'[1]Master General'!$A$4:$F$344,6))</f>
        <v> </v>
      </c>
      <c r="G65" s="37"/>
    </row>
    <row r="66" spans="1:7" ht="15.75">
      <c r="A66" s="33" t="str">
        <f t="shared" si="2"/>
        <v> </v>
      </c>
      <c r="B66" s="36"/>
      <c r="C66" s="37" t="str">
        <f>IF(ISBLANK(B66)," ",VLOOKUP(B66,'[1]Master General'!$A$4:$B$387,2))</f>
        <v> </v>
      </c>
      <c r="D66" s="37"/>
      <c r="E66" s="37"/>
      <c r="F66" s="37" t="str">
        <f>IF(ISBLANK(B66)," ",VLOOKUP(B66,'[1]Master General'!$A$4:$F$344,6))</f>
        <v> </v>
      </c>
      <c r="G66" s="37"/>
    </row>
    <row r="67" spans="1:7" ht="15.75">
      <c r="A67" s="33" t="str">
        <f t="shared" si="2"/>
        <v> </v>
      </c>
      <c r="B67" s="36"/>
      <c r="C67" s="37" t="str">
        <f>IF(ISBLANK(B67)," ",VLOOKUP(B67,'[1]Master General'!$A$4:$B$387,2))</f>
        <v> </v>
      </c>
      <c r="D67" s="37"/>
      <c r="E67" s="37"/>
      <c r="F67" s="37" t="str">
        <f>IF(ISBLANK(B67)," ",VLOOKUP(B67,'[1]Master General'!$A$4:$F$344,6))</f>
        <v> </v>
      </c>
      <c r="G67" s="37"/>
    </row>
    <row r="68" spans="1:7" ht="15.75">
      <c r="A68" s="33" t="str">
        <f t="shared" si="2"/>
        <v> </v>
      </c>
      <c r="B68" s="36"/>
      <c r="C68" s="37" t="str">
        <f>IF(ISBLANK(B68)," ",VLOOKUP(B68,'[1]Master General'!$A$4:$B$387,2))</f>
        <v> </v>
      </c>
      <c r="D68" s="37"/>
      <c r="E68" s="37"/>
      <c r="F68" s="37" t="str">
        <f>IF(ISBLANK(B68)," ",VLOOKUP(B68,'[1]Master General'!$A$4:$F$344,6))</f>
        <v> </v>
      </c>
      <c r="G68" s="37"/>
    </row>
    <row r="69" spans="1:7" ht="15.75">
      <c r="A69" s="33" t="str">
        <f t="shared" si="2"/>
        <v> </v>
      </c>
      <c r="B69" s="36"/>
      <c r="C69" s="37" t="str">
        <f>IF(ISBLANK(B69)," ",VLOOKUP(B69,'[1]Master General'!$A$4:$B$387,2))</f>
        <v> </v>
      </c>
      <c r="D69" s="37"/>
      <c r="E69" s="37"/>
      <c r="F69" s="37" t="str">
        <f>IF(ISBLANK(B69)," ",VLOOKUP(B69,'[1]Master General'!$A$4:$F$344,6))</f>
        <v> </v>
      </c>
      <c r="G69" s="37"/>
    </row>
    <row r="70" spans="1:7" ht="15.75">
      <c r="A70" s="33" t="str">
        <f t="shared" si="2"/>
        <v> </v>
      </c>
      <c r="B70" s="36"/>
      <c r="C70" s="37" t="str">
        <f>IF(ISBLANK(B70)," ",VLOOKUP(B70,'[1]Master General'!$A$4:$B$387,2))</f>
        <v> </v>
      </c>
      <c r="D70" s="37"/>
      <c r="E70" s="37"/>
      <c r="F70" s="37" t="str">
        <f>IF(ISBLANK(B70)," ",VLOOKUP(B70,'[1]Master General'!$A$4:$F$344,6))</f>
        <v> </v>
      </c>
      <c r="G70" s="37"/>
    </row>
    <row r="71" spans="1:7" ht="15.75">
      <c r="A71" s="33" t="str">
        <f t="shared" si="2"/>
        <v> </v>
      </c>
      <c r="B71" s="36"/>
      <c r="C71" s="37" t="str">
        <f>IF(ISBLANK(B71)," ",VLOOKUP(B71,'[1]Master General'!$A$4:$B$387,2))</f>
        <v> </v>
      </c>
      <c r="D71" s="37"/>
      <c r="E71" s="37"/>
      <c r="F71" s="37" t="str">
        <f>IF(ISBLANK(B71)," ",VLOOKUP(B71,'[1]Master General'!$A$4:$F$344,6))</f>
        <v> </v>
      </c>
      <c r="G71" s="37"/>
    </row>
    <row r="72" spans="1:7" ht="15.75">
      <c r="A72" s="33" t="str">
        <f t="shared" si="2"/>
        <v> </v>
      </c>
      <c r="B72" s="36"/>
      <c r="C72" s="37" t="str">
        <f>IF(ISBLANK(B72)," ",VLOOKUP(B72,'[1]Master General'!$A$4:$B$387,2))</f>
        <v> </v>
      </c>
      <c r="D72" s="37"/>
      <c r="E72" s="37"/>
      <c r="F72" s="37" t="str">
        <f>IF(ISBLANK(B72)," ",VLOOKUP(B72,'[1]Master General'!$A$4:$F$344,6))</f>
        <v> </v>
      </c>
      <c r="G72" s="37"/>
    </row>
    <row r="73" spans="1:7" ht="15.75">
      <c r="A73" s="33" t="str">
        <f t="shared" si="2"/>
        <v> </v>
      </c>
      <c r="B73" s="36"/>
      <c r="C73" s="37" t="str">
        <f>IF(ISBLANK(B73)," ",VLOOKUP(B73,'[1]Master General'!$A$4:$B$387,2))</f>
        <v> </v>
      </c>
      <c r="D73" s="37"/>
      <c r="E73" s="37"/>
      <c r="F73" s="37" t="str">
        <f>IF(ISBLANK(B73)," ",VLOOKUP(B73,'[1]Master General'!$A$4:$F$344,6))</f>
        <v> </v>
      </c>
      <c r="G73" s="37"/>
    </row>
    <row r="74" spans="1:7" ht="15.75">
      <c r="A74" s="33" t="str">
        <f t="shared" si="2"/>
        <v> </v>
      </c>
      <c r="B74" s="36"/>
      <c r="C74" s="37" t="str">
        <f>IF(ISBLANK(B74)," ",VLOOKUP(B74,'[1]Master General'!$A$4:$B$387,2))</f>
        <v> </v>
      </c>
      <c r="D74" s="37"/>
      <c r="E74" s="37"/>
      <c r="F74" s="37" t="str">
        <f>IF(ISBLANK(B74)," ",VLOOKUP(B74,'[1]Master General'!$A$4:$F$344,6))</f>
        <v> </v>
      </c>
      <c r="G74" s="37"/>
    </row>
    <row r="75" spans="1:7" ht="15.75">
      <c r="A75" s="33" t="str">
        <f t="shared" si="2"/>
        <v> </v>
      </c>
      <c r="B75" s="36"/>
      <c r="C75" s="37" t="str">
        <f>IF(ISBLANK(B75)," ",VLOOKUP(B75,'[1]Master General'!$A$4:$B$387,2))</f>
        <v> </v>
      </c>
      <c r="D75" s="37"/>
      <c r="E75" s="37"/>
      <c r="F75" s="37" t="str">
        <f>IF(ISBLANK(B75)," ",VLOOKUP(B75,'[1]Master General'!$A$4:$F$344,6))</f>
        <v> </v>
      </c>
      <c r="G75" s="37"/>
    </row>
    <row r="76" spans="1:7" ht="15.75">
      <c r="A76" s="33" t="str">
        <f t="shared" si="2"/>
        <v> </v>
      </c>
      <c r="B76" s="36"/>
      <c r="C76" s="37" t="str">
        <f>IF(ISBLANK(B76)," ",VLOOKUP(B76,'[1]Master General'!$A$4:$B$387,2))</f>
        <v> </v>
      </c>
      <c r="D76" s="37"/>
      <c r="E76" s="37"/>
      <c r="F76" s="37" t="str">
        <f>IF(ISBLANK(B76)," ",VLOOKUP(B76,'[1]Master General'!$A$4:$F$344,6))</f>
        <v> </v>
      </c>
      <c r="G76" s="37"/>
    </row>
    <row r="77" spans="1:7" ht="15.75">
      <c r="A77" s="33" t="str">
        <f t="shared" si="2"/>
        <v> </v>
      </c>
      <c r="B77" s="36"/>
      <c r="C77" s="37" t="str">
        <f>IF(ISBLANK(B77)," ",VLOOKUP(B77,'[1]Master General'!$A$4:$B$387,2))</f>
        <v> </v>
      </c>
      <c r="D77" s="37"/>
      <c r="E77" s="37"/>
      <c r="F77" s="37" t="str">
        <f>IF(ISBLANK(B77)," ",VLOOKUP(B77,'[1]Master General'!$A$4:$F$344,6))</f>
        <v> </v>
      </c>
      <c r="G77" s="37"/>
    </row>
    <row r="78" spans="1:7" ht="15.75">
      <c r="A78" s="33" t="str">
        <f t="shared" si="2"/>
        <v> </v>
      </c>
      <c r="B78" s="36"/>
      <c r="C78" s="37" t="str">
        <f>IF(ISBLANK(B78)," ",VLOOKUP(B78,'[1]Master General'!$A$4:$B$387,2))</f>
        <v> </v>
      </c>
      <c r="D78" s="37"/>
      <c r="E78" s="37"/>
      <c r="F78" s="37" t="str">
        <f>IF(ISBLANK(B78)," ",VLOOKUP(B78,'[1]Master General'!$A$4:$F$344,6))</f>
        <v> </v>
      </c>
      <c r="G78" s="37"/>
    </row>
    <row r="79" spans="1:7" ht="15.75">
      <c r="A79" s="33" t="str">
        <f t="shared" si="2"/>
        <v> </v>
      </c>
      <c r="B79" s="36"/>
      <c r="C79" s="37" t="str">
        <f>IF(ISBLANK(B79)," ",VLOOKUP(B79,'[1]Master General'!$A$4:$B$387,2))</f>
        <v> </v>
      </c>
      <c r="D79" s="37"/>
      <c r="E79" s="37"/>
      <c r="F79" s="37" t="str">
        <f>IF(ISBLANK(B79)," ",VLOOKUP(B79,'[1]Master General'!$A$4:$F$344,6))</f>
        <v> </v>
      </c>
      <c r="G79" s="37"/>
    </row>
    <row r="80" spans="1:7" ht="15.75">
      <c r="A80" s="33" t="str">
        <f t="shared" si="2"/>
        <v> </v>
      </c>
      <c r="B80" s="36"/>
      <c r="C80" s="37" t="str">
        <f>IF(ISBLANK(B80)," ",VLOOKUP(B80,'[1]Master General'!$A$4:$B$387,2))</f>
        <v> </v>
      </c>
      <c r="D80" s="37"/>
      <c r="E80" s="37"/>
      <c r="F80" s="37" t="str">
        <f>IF(ISBLANK(B80)," ",VLOOKUP(B80,'[1]Master General'!$A$4:$F$344,6))</f>
        <v> </v>
      </c>
      <c r="G80" s="37"/>
    </row>
    <row r="81" spans="1:7" ht="15.75">
      <c r="A81" s="33" t="str">
        <f t="shared" si="2"/>
        <v> </v>
      </c>
      <c r="B81" s="36"/>
      <c r="C81" s="37" t="str">
        <f>IF(ISBLANK(B81)," ",VLOOKUP(B81,'[1]Master General'!$A$4:$B$387,2))</f>
        <v> </v>
      </c>
      <c r="D81" s="37"/>
      <c r="E81" s="37"/>
      <c r="F81" s="37" t="str">
        <f>IF(ISBLANK(B81)," ",VLOOKUP(B81,'[1]Master General'!$A$4:$F$344,6))</f>
        <v> </v>
      </c>
      <c r="G81" s="37"/>
    </row>
    <row r="82" spans="1:7" ht="15.75">
      <c r="A82" s="33" t="str">
        <f t="shared" si="2"/>
        <v> </v>
      </c>
      <c r="B82" s="36"/>
      <c r="C82" s="37" t="str">
        <f>IF(ISBLANK(B82)," ",VLOOKUP(B82,'[1]Master General'!$A$4:$B$387,2))</f>
        <v> </v>
      </c>
      <c r="D82" s="37"/>
      <c r="E82" s="37"/>
      <c r="F82" s="37" t="str">
        <f>IF(ISBLANK(B82)," ",VLOOKUP(B82,'[1]Master General'!$A$4:$F$344,6))</f>
        <v> </v>
      </c>
      <c r="G82" s="37"/>
    </row>
    <row r="83" spans="1:7" ht="15.75">
      <c r="A83" s="33" t="str">
        <f t="shared" si="2"/>
        <v> </v>
      </c>
      <c r="B83" s="36"/>
      <c r="C83" s="37" t="str">
        <f>IF(ISBLANK(B83)," ",VLOOKUP(B83,'[1]Master General'!$A$4:$B$387,2))</f>
        <v> </v>
      </c>
      <c r="D83" s="37"/>
      <c r="E83" s="37"/>
      <c r="F83" s="37" t="str">
        <f>IF(ISBLANK(B83)," ",VLOOKUP(B83,'[1]Master General'!$A$4:$F$344,6))</f>
        <v> </v>
      </c>
      <c r="G83" s="37"/>
    </row>
    <row r="84" spans="1:7" ht="15.75">
      <c r="A84" s="33" t="str">
        <f aca="true" t="shared" si="3" ref="A84:A115">IF(ISBLANK(B84)," ",1)</f>
        <v> </v>
      </c>
      <c r="B84" s="36"/>
      <c r="C84" s="37" t="str">
        <f>IF(ISBLANK(B84)," ",VLOOKUP(B84,'[1]Master General'!$A$4:$B$387,2))</f>
        <v> </v>
      </c>
      <c r="D84" s="37"/>
      <c r="E84" s="37"/>
      <c r="F84" s="37" t="str">
        <f>IF(ISBLANK(B84)," ",VLOOKUP(B84,'[1]Master General'!$A$4:$F$344,6))</f>
        <v> </v>
      </c>
      <c r="G84" s="37"/>
    </row>
    <row r="85" spans="1:7" ht="15.75">
      <c r="A85" s="33" t="str">
        <f t="shared" si="3"/>
        <v> </v>
      </c>
      <c r="B85" s="36"/>
      <c r="C85" s="37" t="str">
        <f>IF(ISBLANK(B85)," ",VLOOKUP(B85,'[1]Master General'!$A$4:$B$387,2))</f>
        <v> </v>
      </c>
      <c r="D85" s="37"/>
      <c r="E85" s="37"/>
      <c r="F85" s="37" t="str">
        <f>IF(ISBLANK(B85)," ",VLOOKUP(B85,'[1]Master General'!$A$4:$F$344,6))</f>
        <v> </v>
      </c>
      <c r="G85" s="37"/>
    </row>
    <row r="86" spans="1:7" ht="15.75">
      <c r="A86" s="33" t="str">
        <f t="shared" si="3"/>
        <v> </v>
      </c>
      <c r="B86" s="36"/>
      <c r="C86" s="37" t="str">
        <f>IF(ISBLANK(B86)," ",VLOOKUP(B86,'[1]Master General'!$A$4:$B$387,2))</f>
        <v> </v>
      </c>
      <c r="D86" s="37"/>
      <c r="E86" s="37"/>
      <c r="F86" s="37" t="str">
        <f>IF(ISBLANK(B86)," ",VLOOKUP(B86,'[1]Master General'!$A$4:$F$344,6))</f>
        <v> </v>
      </c>
      <c r="G86" s="37"/>
    </row>
    <row r="87" spans="1:7" ht="15.75">
      <c r="A87" s="33" t="str">
        <f t="shared" si="3"/>
        <v> </v>
      </c>
      <c r="B87" s="36"/>
      <c r="C87" s="37" t="str">
        <f>IF(ISBLANK(B87)," ",VLOOKUP(B87,'[1]Master General'!$A$4:$B$387,2))</f>
        <v> </v>
      </c>
      <c r="D87" s="37"/>
      <c r="E87" s="37"/>
      <c r="F87" s="37" t="str">
        <f>IF(ISBLANK(B87)," ",VLOOKUP(B87,'[1]Master General'!$A$4:$F$344,6))</f>
        <v> </v>
      </c>
      <c r="G87" s="37"/>
    </row>
    <row r="88" spans="1:7" ht="15.75">
      <c r="A88" s="33" t="str">
        <f t="shared" si="3"/>
        <v> </v>
      </c>
      <c r="B88" s="36"/>
      <c r="C88" s="37" t="str">
        <f>IF(ISBLANK(B88)," ",VLOOKUP(B88,'[1]Master General'!$A$4:$B$387,2))</f>
        <v> </v>
      </c>
      <c r="D88" s="37"/>
      <c r="E88" s="37"/>
      <c r="F88" s="37" t="str">
        <f>IF(ISBLANK(B88)," ",VLOOKUP(B88,'[1]Master General'!$A$4:$F$344,6))</f>
        <v> </v>
      </c>
      <c r="G88" s="37"/>
    </row>
    <row r="89" spans="1:7" ht="15.75">
      <c r="A89" s="33" t="str">
        <f t="shared" si="3"/>
        <v> </v>
      </c>
      <c r="B89" s="36"/>
      <c r="C89" s="37" t="str">
        <f>IF(ISBLANK(B89)," ",VLOOKUP(B89,'[1]Master General'!$A$4:$B$387,2))</f>
        <v> </v>
      </c>
      <c r="D89" s="37"/>
      <c r="E89" s="37"/>
      <c r="F89" s="37" t="str">
        <f>IF(ISBLANK(B89)," ",VLOOKUP(B89,'[1]Master General'!$A$4:$F$344,6))</f>
        <v> </v>
      </c>
      <c r="G89" s="37"/>
    </row>
    <row r="90" spans="1:7" ht="15.75">
      <c r="A90" s="33" t="str">
        <f t="shared" si="3"/>
        <v> </v>
      </c>
      <c r="B90" s="36"/>
      <c r="C90" s="37" t="str">
        <f>IF(ISBLANK(B90)," ",VLOOKUP(B90,'[1]Master General'!$A$4:$B$387,2))</f>
        <v> </v>
      </c>
      <c r="D90" s="37"/>
      <c r="E90" s="37"/>
      <c r="F90" s="37" t="str">
        <f>IF(ISBLANK(B90)," ",VLOOKUP(B90,'[1]Master General'!$A$4:$F$344,6))</f>
        <v> </v>
      </c>
      <c r="G90" s="37"/>
    </row>
    <row r="91" spans="1:7" ht="15.75">
      <c r="A91" s="33" t="str">
        <f t="shared" si="3"/>
        <v> </v>
      </c>
      <c r="B91" s="36"/>
      <c r="C91" s="37" t="str">
        <f>IF(ISBLANK(B91)," ",VLOOKUP(B91,'[1]Master General'!$A$4:$B$387,2))</f>
        <v> </v>
      </c>
      <c r="D91" s="37"/>
      <c r="E91" s="37"/>
      <c r="F91" s="37" t="str">
        <f>IF(ISBLANK(B91)," ",VLOOKUP(B91,'[1]Master General'!$A$4:$F$344,6))</f>
        <v> </v>
      </c>
      <c r="G91" s="37"/>
    </row>
    <row r="92" spans="1:7" ht="15.75">
      <c r="A92" s="33" t="str">
        <f t="shared" si="3"/>
        <v> </v>
      </c>
      <c r="B92" s="36"/>
      <c r="C92" s="37" t="str">
        <f>IF(ISBLANK(B92)," ",VLOOKUP(B92,'[1]Master General'!$A$4:$B$387,2))</f>
        <v> </v>
      </c>
      <c r="D92" s="37"/>
      <c r="E92" s="37"/>
      <c r="F92" s="37" t="str">
        <f>IF(ISBLANK(B92)," ",VLOOKUP(B92,'[1]Master General'!$A$4:$F$344,6))</f>
        <v> </v>
      </c>
      <c r="G92" s="37"/>
    </row>
    <row r="93" spans="1:7" ht="15.75">
      <c r="A93" s="33" t="str">
        <f t="shared" si="3"/>
        <v> </v>
      </c>
      <c r="B93" s="36"/>
      <c r="C93" s="37" t="str">
        <f>IF(ISBLANK(B93)," ",VLOOKUP(B93,'[1]Master General'!$A$4:$B$387,2))</f>
        <v> </v>
      </c>
      <c r="D93" s="37"/>
      <c r="E93" s="37"/>
      <c r="F93" s="37" t="str">
        <f>IF(ISBLANK(B93)," ",VLOOKUP(B93,'[1]Master General'!$A$4:$F$344,6))</f>
        <v> </v>
      </c>
      <c r="G93" s="37"/>
    </row>
    <row r="94" spans="1:7" ht="15.75">
      <c r="A94" s="33" t="str">
        <f t="shared" si="3"/>
        <v> </v>
      </c>
      <c r="B94" s="36"/>
      <c r="C94" s="37" t="str">
        <f>IF(ISBLANK(B94)," ",VLOOKUP(B94,'[1]Master General'!$A$4:$B$387,2))</f>
        <v> </v>
      </c>
      <c r="D94" s="37"/>
      <c r="E94" s="37"/>
      <c r="F94" s="37" t="str">
        <f>IF(ISBLANK(B94)," ",VLOOKUP(B94,'[1]Master General'!$A$4:$F$344,6))</f>
        <v> </v>
      </c>
      <c r="G94" s="37"/>
    </row>
    <row r="95" spans="1:7" ht="15.75">
      <c r="A95" s="33" t="str">
        <f t="shared" si="3"/>
        <v> </v>
      </c>
      <c r="B95" s="36"/>
      <c r="C95" s="37" t="str">
        <f>IF(ISBLANK(B95)," ",VLOOKUP(B95,'[1]Master General'!$A$4:$B$387,2))</f>
        <v> </v>
      </c>
      <c r="D95" s="37"/>
      <c r="E95" s="37"/>
      <c r="F95" s="37" t="str">
        <f>IF(ISBLANK(B95)," ",VLOOKUP(B95,'[1]Master General'!$A$4:$F$344,6))</f>
        <v> </v>
      </c>
      <c r="G95" s="37"/>
    </row>
    <row r="96" spans="1:7" ht="15.75">
      <c r="A96" s="33" t="str">
        <f t="shared" si="3"/>
        <v> </v>
      </c>
      <c r="B96" s="36"/>
      <c r="C96" s="37" t="str">
        <f>IF(ISBLANK(B96)," ",VLOOKUP(B96,'[1]Master General'!$A$4:$B$387,2))</f>
        <v> </v>
      </c>
      <c r="D96" s="37"/>
      <c r="E96" s="37"/>
      <c r="F96" s="37" t="str">
        <f>IF(ISBLANK(B96)," ",VLOOKUP(B96,'[1]Master General'!$A$4:$F$344,6))</f>
        <v> </v>
      </c>
      <c r="G96" s="37"/>
    </row>
    <row r="97" spans="1:7" ht="15.75">
      <c r="A97" s="33" t="str">
        <f t="shared" si="3"/>
        <v> </v>
      </c>
      <c r="B97" s="36"/>
      <c r="C97" s="37" t="str">
        <f>IF(ISBLANK(B97)," ",VLOOKUP(B97,'[1]Master General'!$A$4:$B$387,2))</f>
        <v> </v>
      </c>
      <c r="D97" s="37"/>
      <c r="E97" s="37"/>
      <c r="F97" s="37" t="str">
        <f>IF(ISBLANK(B97)," ",VLOOKUP(B97,'[1]Master General'!$A$4:$F$344,6))</f>
        <v> </v>
      </c>
      <c r="G97" s="37"/>
    </row>
    <row r="98" spans="1:7" ht="15.75">
      <c r="A98" s="33" t="str">
        <f t="shared" si="3"/>
        <v> </v>
      </c>
      <c r="B98" s="36"/>
      <c r="C98" s="37" t="str">
        <f>IF(ISBLANK(B98)," ",VLOOKUP(B98,'[1]Master General'!$A$4:$B$387,2))</f>
        <v> </v>
      </c>
      <c r="D98" s="37"/>
      <c r="E98" s="37"/>
      <c r="F98" s="37" t="str">
        <f>IF(ISBLANK(B98)," ",VLOOKUP(B98,'[1]Master General'!$A$4:$F$344,6))</f>
        <v> </v>
      </c>
      <c r="G98" s="37"/>
    </row>
    <row r="99" spans="1:7" ht="15.75">
      <c r="A99" s="33" t="str">
        <f t="shared" si="3"/>
        <v> </v>
      </c>
      <c r="B99" s="36"/>
      <c r="C99" s="37" t="str">
        <f>IF(ISBLANK(B99)," ",VLOOKUP(B99,'[1]Master General'!$A$4:$B$387,2))</f>
        <v> </v>
      </c>
      <c r="D99" s="37"/>
      <c r="E99" s="37"/>
      <c r="F99" s="37" t="str">
        <f>IF(ISBLANK(B99)," ",VLOOKUP(B99,'[1]Master General'!$A$4:$F$344,6))</f>
        <v> </v>
      </c>
      <c r="G99" s="37"/>
    </row>
    <row r="100" spans="1:7" ht="15.75">
      <c r="A100" s="33" t="str">
        <f t="shared" si="3"/>
        <v> </v>
      </c>
      <c r="B100" s="36"/>
      <c r="C100" s="37" t="str">
        <f>IF(ISBLANK(B100)," ",VLOOKUP(B100,'[1]Master General'!$A$4:$B$387,2))</f>
        <v> </v>
      </c>
      <c r="D100" s="37"/>
      <c r="E100" s="37"/>
      <c r="F100" s="37" t="str">
        <f>IF(ISBLANK(B100)," ",VLOOKUP(B100,'[1]Master General'!$A$4:$F$344,6))</f>
        <v> </v>
      </c>
      <c r="G100" s="37"/>
    </row>
    <row r="101" spans="1:7" ht="15.75">
      <c r="A101" s="33" t="str">
        <f t="shared" si="3"/>
        <v> </v>
      </c>
      <c r="B101" s="36"/>
      <c r="C101" s="37" t="str">
        <f>IF(ISBLANK(B101)," ",VLOOKUP(B101,'[1]Master General'!$A$4:$B$387,2))</f>
        <v> </v>
      </c>
      <c r="D101" s="37"/>
      <c r="E101" s="37"/>
      <c r="F101" s="37" t="str">
        <f>IF(ISBLANK(B101)," ",VLOOKUP(B101,'[1]Master General'!$A$4:$F$344,6))</f>
        <v> </v>
      </c>
      <c r="G101" s="37"/>
    </row>
    <row r="102" spans="1:7" ht="15.75">
      <c r="A102" s="33" t="str">
        <f t="shared" si="3"/>
        <v> </v>
      </c>
      <c r="B102" s="36"/>
      <c r="C102" s="37" t="str">
        <f>IF(ISBLANK(B102)," ",VLOOKUP(B102,'[1]Master General'!$A$4:$B$387,2))</f>
        <v> </v>
      </c>
      <c r="D102" s="37"/>
      <c r="E102" s="37"/>
      <c r="F102" s="37" t="str">
        <f>IF(ISBLANK(B102)," ",VLOOKUP(B102,'[1]Master General'!$A$4:$F$344,6))</f>
        <v> </v>
      </c>
      <c r="G102" s="37"/>
    </row>
    <row r="103" spans="1:7" ht="15.75">
      <c r="A103" s="33" t="str">
        <f t="shared" si="3"/>
        <v> </v>
      </c>
      <c r="B103" s="36"/>
      <c r="C103" s="37" t="str">
        <f>IF(ISBLANK(B103)," ",VLOOKUP(B103,'[1]Master General'!$A$4:$B$387,2))</f>
        <v> </v>
      </c>
      <c r="D103" s="37"/>
      <c r="E103" s="37"/>
      <c r="F103" s="37" t="str">
        <f>IF(ISBLANK(B103)," ",VLOOKUP(B103,'[1]Master General'!$A$4:$F$344,6))</f>
        <v> </v>
      </c>
      <c r="G103" s="37"/>
    </row>
    <row r="104" spans="1:7" ht="15.75">
      <c r="A104" s="33" t="str">
        <f t="shared" si="3"/>
        <v> </v>
      </c>
      <c r="B104" s="36"/>
      <c r="C104" s="37" t="str">
        <f>IF(ISBLANK(B104)," ",VLOOKUP(B104,'[1]Master General'!$A$4:$B$387,2))</f>
        <v> </v>
      </c>
      <c r="D104" s="37"/>
      <c r="E104" s="37"/>
      <c r="F104" s="37" t="str">
        <f>IF(ISBLANK(B104)," ",VLOOKUP(B104,'[1]Master General'!$A$4:$F$344,6))</f>
        <v> </v>
      </c>
      <c r="G104" s="37"/>
    </row>
    <row r="105" spans="1:7" ht="15.75">
      <c r="A105" s="33" t="str">
        <f t="shared" si="3"/>
        <v> </v>
      </c>
      <c r="B105" s="36"/>
      <c r="C105" s="37" t="str">
        <f>IF(ISBLANK(B105)," ",VLOOKUP(B105,'[1]Master General'!$A$4:$B$387,2))</f>
        <v> </v>
      </c>
      <c r="D105" s="37"/>
      <c r="E105" s="37"/>
      <c r="F105" s="37" t="str">
        <f>IF(ISBLANK(B105)," ",VLOOKUP(B105,'[1]Master General'!$A$4:$F$344,6))</f>
        <v> </v>
      </c>
      <c r="G105" s="37"/>
    </row>
    <row r="106" spans="1:7" ht="15.75">
      <c r="A106" s="33" t="str">
        <f t="shared" si="3"/>
        <v> </v>
      </c>
      <c r="B106" s="36"/>
      <c r="C106" s="37" t="str">
        <f>IF(ISBLANK(B106)," ",VLOOKUP(B106,'[1]Master General'!$A$4:$B$387,2))</f>
        <v> </v>
      </c>
      <c r="D106" s="37"/>
      <c r="E106" s="37"/>
      <c r="F106" s="37" t="str">
        <f>IF(ISBLANK(B106)," ",VLOOKUP(B106,'[1]Master General'!$A$4:$F$344,6))</f>
        <v> </v>
      </c>
      <c r="G106" s="37"/>
    </row>
    <row r="107" spans="1:7" ht="15.75">
      <c r="A107" s="33" t="str">
        <f t="shared" si="3"/>
        <v> </v>
      </c>
      <c r="B107" s="36"/>
      <c r="C107" s="37" t="str">
        <f>IF(ISBLANK(B107)," ",VLOOKUP(B107,'[1]Master General'!$A$4:$B$387,2))</f>
        <v> </v>
      </c>
      <c r="D107" s="37"/>
      <c r="E107" s="37"/>
      <c r="F107" s="37" t="str">
        <f>IF(ISBLANK(B107)," ",VLOOKUP(B107,'[1]Master General'!$A$4:$F$344,6))</f>
        <v> </v>
      </c>
      <c r="G107" s="37"/>
    </row>
    <row r="108" spans="1:7" ht="15.75">
      <c r="A108" s="33" t="str">
        <f t="shared" si="3"/>
        <v> </v>
      </c>
      <c r="B108" s="36"/>
      <c r="C108" s="37" t="str">
        <f>IF(ISBLANK(B108)," ",VLOOKUP(B108,'[1]Master General'!$A$4:$B$387,2))</f>
        <v> </v>
      </c>
      <c r="D108" s="37"/>
      <c r="E108" s="37"/>
      <c r="F108" s="37" t="str">
        <f>IF(ISBLANK(B108)," ",VLOOKUP(B108,'[1]Master General'!$A$4:$F$344,6))</f>
        <v> </v>
      </c>
      <c r="G108" s="37"/>
    </row>
    <row r="109" spans="1:7" ht="15.75">
      <c r="A109" s="33" t="str">
        <f t="shared" si="3"/>
        <v> </v>
      </c>
      <c r="B109" s="36"/>
      <c r="C109" s="37" t="str">
        <f>IF(ISBLANK(B109)," ",VLOOKUP(B109,'[1]Master General'!$A$4:$B$387,2))</f>
        <v> </v>
      </c>
      <c r="D109" s="37"/>
      <c r="E109" s="37"/>
      <c r="F109" s="37" t="str">
        <f>IF(ISBLANK(B109)," ",VLOOKUP(B109,'[1]Master General'!$A$4:$F$344,6))</f>
        <v> </v>
      </c>
      <c r="G109" s="37"/>
    </row>
    <row r="110" spans="1:7" ht="15.75">
      <c r="A110" s="33" t="str">
        <f t="shared" si="3"/>
        <v> </v>
      </c>
      <c r="B110" s="36"/>
      <c r="C110" s="37" t="str">
        <f>IF(ISBLANK(B110)," ",VLOOKUP(B110,'[1]Master General'!$A$4:$B$387,2))</f>
        <v> </v>
      </c>
      <c r="D110" s="37"/>
      <c r="E110" s="37"/>
      <c r="F110" s="37" t="str">
        <f>IF(ISBLANK(B110)," ",VLOOKUP(B110,'[1]Master General'!$A$4:$F$344,6))</f>
        <v> </v>
      </c>
      <c r="G110" s="37"/>
    </row>
    <row r="111" spans="1:7" ht="15.75">
      <c r="A111" s="33" t="str">
        <f t="shared" si="3"/>
        <v> </v>
      </c>
      <c r="B111" s="36"/>
      <c r="C111" s="37" t="str">
        <f>IF(ISBLANK(B111)," ",VLOOKUP(B111,'[1]Master General'!$A$4:$B$387,2))</f>
        <v> </v>
      </c>
      <c r="D111" s="37"/>
      <c r="E111" s="37"/>
      <c r="F111" s="37" t="str">
        <f>IF(ISBLANK(B111)," ",VLOOKUP(B111,'[1]Master General'!$A$4:$F$344,6))</f>
        <v> </v>
      </c>
      <c r="G111" s="37"/>
    </row>
    <row r="112" spans="1:7" ht="15.75">
      <c r="A112" s="33" t="str">
        <f t="shared" si="3"/>
        <v> </v>
      </c>
      <c r="B112" s="36"/>
      <c r="C112" s="37" t="str">
        <f>IF(ISBLANK(B112)," ",VLOOKUP(B112,'[1]Master General'!$A$4:$B$387,2))</f>
        <v> </v>
      </c>
      <c r="D112" s="37"/>
      <c r="E112" s="37"/>
      <c r="F112" s="37" t="str">
        <f>IF(ISBLANK(B112)," ",VLOOKUP(B112,'[1]Master General'!$A$4:$F$344,6))</f>
        <v> </v>
      </c>
      <c r="G112" s="37"/>
    </row>
    <row r="113" spans="1:7" ht="15.75">
      <c r="A113" s="33" t="str">
        <f t="shared" si="3"/>
        <v> </v>
      </c>
      <c r="B113" s="36"/>
      <c r="C113" s="37" t="str">
        <f>IF(ISBLANK(B113)," ",VLOOKUP(B113,'[1]Master General'!$A$4:$B$387,2))</f>
        <v> </v>
      </c>
      <c r="D113" s="37"/>
      <c r="E113" s="37"/>
      <c r="F113" s="37" t="str">
        <f>IF(ISBLANK(B113)," ",VLOOKUP(B113,'[1]Master General'!$A$4:$F$344,6))</f>
        <v> </v>
      </c>
      <c r="G113" s="37"/>
    </row>
    <row r="114" spans="1:7" ht="15.75">
      <c r="A114" s="33" t="str">
        <f t="shared" si="3"/>
        <v> </v>
      </c>
      <c r="B114" s="36"/>
      <c r="C114" s="37" t="str">
        <f>IF(ISBLANK(B114)," ",VLOOKUP(B114,'[1]Master General'!$A$4:$B$387,2))</f>
        <v> </v>
      </c>
      <c r="D114" s="37"/>
      <c r="E114" s="37"/>
      <c r="F114" s="37" t="str">
        <f>IF(ISBLANK(B114)," ",VLOOKUP(B114,'[1]Master General'!$A$4:$F$344,6))</f>
        <v> </v>
      </c>
      <c r="G114" s="37"/>
    </row>
    <row r="115" spans="1:7" ht="15.75">
      <c r="A115" s="33" t="str">
        <f t="shared" si="3"/>
        <v> </v>
      </c>
      <c r="B115" s="36"/>
      <c r="C115" s="37" t="str">
        <f>IF(ISBLANK(B115)," ",VLOOKUP(B115,'[1]Master General'!$A$4:$B$387,2))</f>
        <v> </v>
      </c>
      <c r="D115" s="37"/>
      <c r="E115" s="37"/>
      <c r="F115" s="37" t="str">
        <f>IF(ISBLANK(B115)," ",VLOOKUP(B115,'[1]Master General'!$A$4:$F$344,6))</f>
        <v> </v>
      </c>
      <c r="G115" s="37"/>
    </row>
  </sheetData>
  <sheetProtection/>
  <mergeCells count="2">
    <mergeCell ref="A1:F1"/>
    <mergeCell ref="H7:M7"/>
  </mergeCells>
  <printOptions horizontalCentered="1"/>
  <pageMargins left="0.75" right="0.75" top="0.3937007874015748" bottom="1" header="0" footer="0"/>
  <pageSetup horizontalDpi="200" verticalDpi="2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16"/>
  <sheetViews>
    <sheetView zoomScale="95" zoomScaleNormal="95" zoomScalePageLayoutView="0" workbookViewId="0" topLeftCell="A1">
      <selection activeCell="A7" sqref="A7"/>
    </sheetView>
  </sheetViews>
  <sheetFormatPr defaultColWidth="11.421875" defaultRowHeight="12.75"/>
  <cols>
    <col min="1" max="1" width="12.00390625" style="0" customWidth="1"/>
    <col min="2" max="4" width="17.7109375" style="0" customWidth="1"/>
    <col min="5" max="9" width="5.421875" style="0" customWidth="1"/>
    <col min="10" max="10" width="8.7109375" style="0" customWidth="1"/>
  </cols>
  <sheetData>
    <row r="1" spans="1:10" ht="15.75">
      <c r="A1" s="49" t="s">
        <v>16</v>
      </c>
      <c r="B1" s="50"/>
      <c r="C1" s="50"/>
      <c r="D1" s="50"/>
      <c r="E1" s="19"/>
      <c r="F1" s="19"/>
      <c r="G1" s="19"/>
      <c r="H1" s="19"/>
      <c r="I1" s="19"/>
      <c r="J1" s="20"/>
    </row>
    <row r="2" spans="1:10" ht="12.75">
      <c r="A2" s="8"/>
      <c r="B2" s="6"/>
      <c r="C2" s="6"/>
      <c r="D2" s="6"/>
      <c r="E2" s="6"/>
      <c r="F2" s="6"/>
      <c r="G2" s="6"/>
      <c r="H2" s="6"/>
      <c r="I2" s="6"/>
      <c r="J2" s="7"/>
    </row>
    <row r="3" spans="1:10" ht="12.75">
      <c r="A3" s="9" t="s">
        <v>0</v>
      </c>
      <c r="B3" s="10" t="s">
        <v>12</v>
      </c>
      <c r="C3" s="6"/>
      <c r="D3" s="6"/>
      <c r="E3" s="6"/>
      <c r="F3" s="6"/>
      <c r="G3" s="6"/>
      <c r="H3" s="6"/>
      <c r="I3" s="6"/>
      <c r="J3" s="7"/>
    </row>
    <row r="4" spans="1:10" ht="12.75">
      <c r="A4" s="8"/>
      <c r="B4" s="6"/>
      <c r="C4" s="6"/>
      <c r="D4" s="6"/>
      <c r="E4" s="6"/>
      <c r="F4" s="6"/>
      <c r="G4" s="6"/>
      <c r="H4" s="6"/>
      <c r="I4" s="6"/>
      <c r="J4" s="7"/>
    </row>
    <row r="5" spans="1:10" ht="18">
      <c r="A5" s="9" t="s">
        <v>2</v>
      </c>
      <c r="B5" s="15" t="s">
        <v>28</v>
      </c>
      <c r="C5" s="6"/>
      <c r="D5" s="6"/>
      <c r="E5" s="6"/>
      <c r="F5" s="6"/>
      <c r="G5" s="6"/>
      <c r="H5" s="6"/>
      <c r="I5" s="6"/>
      <c r="J5" s="7"/>
    </row>
    <row r="6" spans="1:10" ht="12.75">
      <c r="A6" s="8"/>
      <c r="B6" s="6"/>
      <c r="C6" s="6"/>
      <c r="D6" s="6"/>
      <c r="E6" s="6"/>
      <c r="F6" s="6"/>
      <c r="G6" s="6"/>
      <c r="H6" s="6"/>
      <c r="I6" s="6"/>
      <c r="J6" s="7"/>
    </row>
    <row r="7" spans="1:11" ht="13.5" thickBot="1">
      <c r="A7" s="12" t="s">
        <v>3</v>
      </c>
      <c r="B7" s="1" t="s">
        <v>5</v>
      </c>
      <c r="C7" s="2"/>
      <c r="D7" s="2"/>
      <c r="E7" s="51" t="s">
        <v>7</v>
      </c>
      <c r="F7" s="51"/>
      <c r="G7" s="51"/>
      <c r="H7" s="51"/>
      <c r="I7" s="51"/>
      <c r="J7" s="52"/>
      <c r="K7" s="38" t="s">
        <v>7</v>
      </c>
    </row>
    <row r="8" spans="1:10" ht="13.5" thickTop="1">
      <c r="A8" s="13"/>
      <c r="B8" s="14"/>
      <c r="C8" s="14"/>
      <c r="D8" s="14"/>
      <c r="E8" s="21" t="s">
        <v>8</v>
      </c>
      <c r="F8" s="21" t="s">
        <v>9</v>
      </c>
      <c r="G8" s="21" t="s">
        <v>13</v>
      </c>
      <c r="H8" s="21" t="s">
        <v>14</v>
      </c>
      <c r="I8" s="21" t="s">
        <v>15</v>
      </c>
      <c r="J8" s="22" t="s">
        <v>10</v>
      </c>
    </row>
    <row r="9" spans="1:11" ht="15.75">
      <c r="A9" s="4">
        <v>1</v>
      </c>
      <c r="B9" s="31" t="s">
        <v>24</v>
      </c>
      <c r="C9" s="3"/>
      <c r="D9" s="28"/>
      <c r="E9" s="16">
        <v>25</v>
      </c>
      <c r="F9" s="16">
        <v>25</v>
      </c>
      <c r="G9" s="16">
        <v>25</v>
      </c>
      <c r="H9" s="16">
        <v>25</v>
      </c>
      <c r="I9" s="16">
        <v>25</v>
      </c>
      <c r="J9" s="39">
        <f aca="true" t="shared" si="0" ref="J9:J14">E9+F9+G9+H9+I9</f>
        <v>125</v>
      </c>
      <c r="K9" s="38">
        <v>25</v>
      </c>
    </row>
    <row r="10" spans="1:11" ht="15.75">
      <c r="A10" s="4">
        <v>2</v>
      </c>
      <c r="B10" s="44" t="s">
        <v>32</v>
      </c>
      <c r="C10" s="45"/>
      <c r="D10" s="46"/>
      <c r="E10" s="16">
        <v>20</v>
      </c>
      <c r="F10" s="16">
        <v>12</v>
      </c>
      <c r="G10" s="16">
        <v>16</v>
      </c>
      <c r="H10" s="16">
        <v>20</v>
      </c>
      <c r="I10" s="16">
        <v>20</v>
      </c>
      <c r="J10" s="39">
        <f t="shared" si="0"/>
        <v>88</v>
      </c>
      <c r="K10" s="38">
        <v>20</v>
      </c>
    </row>
    <row r="11" spans="1:11" ht="15.75">
      <c r="A11" s="4">
        <v>3</v>
      </c>
      <c r="B11" s="31" t="s">
        <v>40</v>
      </c>
      <c r="C11" s="47"/>
      <c r="D11" s="48"/>
      <c r="E11" s="16">
        <v>0</v>
      </c>
      <c r="F11" s="16">
        <v>20</v>
      </c>
      <c r="G11" s="16">
        <v>20</v>
      </c>
      <c r="H11" s="16">
        <v>16</v>
      </c>
      <c r="I11" s="16">
        <v>16</v>
      </c>
      <c r="J11" s="39">
        <f t="shared" si="0"/>
        <v>72</v>
      </c>
      <c r="K11" s="38">
        <v>16</v>
      </c>
    </row>
    <row r="12" spans="1:11" ht="15.75">
      <c r="A12" s="4">
        <v>4</v>
      </c>
      <c r="B12" s="44" t="s">
        <v>33</v>
      </c>
      <c r="C12" s="45"/>
      <c r="D12" s="46"/>
      <c r="E12" s="16">
        <v>16</v>
      </c>
      <c r="F12" s="16">
        <v>16</v>
      </c>
      <c r="G12" s="16">
        <v>0</v>
      </c>
      <c r="H12" s="16">
        <v>12</v>
      </c>
      <c r="I12" s="16">
        <v>12</v>
      </c>
      <c r="J12" s="39">
        <f t="shared" si="0"/>
        <v>56</v>
      </c>
      <c r="K12" s="38">
        <v>12</v>
      </c>
    </row>
    <row r="13" spans="1:11" ht="15.75">
      <c r="A13" s="4">
        <v>5</v>
      </c>
      <c r="B13" s="31" t="s">
        <v>35</v>
      </c>
      <c r="C13" s="47"/>
      <c r="D13" s="48"/>
      <c r="E13" s="16">
        <v>9</v>
      </c>
      <c r="F13" s="16">
        <v>9</v>
      </c>
      <c r="G13" s="16">
        <v>9</v>
      </c>
      <c r="H13" s="16">
        <v>9</v>
      </c>
      <c r="I13" s="16">
        <v>6</v>
      </c>
      <c r="J13" s="39">
        <f t="shared" si="0"/>
        <v>42</v>
      </c>
      <c r="K13" s="38">
        <v>9</v>
      </c>
    </row>
    <row r="14" spans="1:11" ht="15.75" customHeight="1">
      <c r="A14" s="4">
        <v>6</v>
      </c>
      <c r="B14" s="31" t="s">
        <v>34</v>
      </c>
      <c r="C14" s="47"/>
      <c r="D14" s="48"/>
      <c r="E14" s="16">
        <v>12</v>
      </c>
      <c r="F14" s="16">
        <v>0</v>
      </c>
      <c r="G14" s="16">
        <v>12</v>
      </c>
      <c r="H14" s="16">
        <v>0</v>
      </c>
      <c r="I14" s="16">
        <v>9</v>
      </c>
      <c r="J14" s="39">
        <f t="shared" si="0"/>
        <v>33</v>
      </c>
      <c r="K14" s="38">
        <v>6</v>
      </c>
    </row>
    <row r="15" ht="15.75" customHeight="1">
      <c r="K15" s="38">
        <v>5</v>
      </c>
    </row>
    <row r="16" ht="15.75" customHeight="1">
      <c r="K16" s="38">
        <v>4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2">
    <mergeCell ref="A1:D1"/>
    <mergeCell ref="E7:J7"/>
  </mergeCells>
  <printOptions horizontalCentered="1"/>
  <pageMargins left="0.75" right="0.75" top="0.3937007874015748" bottom="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jblandon</cp:lastModifiedBy>
  <cp:lastPrinted>2011-07-26T11:54:29Z</cp:lastPrinted>
  <dcterms:created xsi:type="dcterms:W3CDTF">2006-05-28T20:10:30Z</dcterms:created>
  <dcterms:modified xsi:type="dcterms:W3CDTF">2012-12-23T18:01:41Z</dcterms:modified>
  <cp:category/>
  <cp:version/>
  <cp:contentType/>
  <cp:contentStatus/>
</cp:coreProperties>
</file>